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D:\svg 2017\AW-Clients\"/>
    </mc:Choice>
  </mc:AlternateContent>
  <bookViews>
    <workbookView xWindow="0" yWindow="0" windowWidth="28740" windowHeight="12450" tabRatio="788" activeTab="10"/>
  </bookViews>
  <sheets>
    <sheet name="Janvier" sheetId="14" r:id="rId1"/>
    <sheet name="Février" sheetId="15" r:id="rId2"/>
    <sheet name="Mars" sheetId="16" r:id="rId3"/>
    <sheet name="Avril" sheetId="17" r:id="rId4"/>
    <sheet name="Mai" sheetId="18" r:id="rId5"/>
    <sheet name="Juin" sheetId="19" r:id="rId6"/>
    <sheet name="Juillet" sheetId="20" r:id="rId7"/>
    <sheet name="Août" sheetId="21" r:id="rId8"/>
    <sheet name="Septembre" sheetId="22" r:id="rId9"/>
    <sheet name="Octobre" sheetId="23" r:id="rId10"/>
    <sheet name="Novembre" sheetId="24" r:id="rId11"/>
    <sheet name="Décembre" sheetId="25" r:id="rId12"/>
  </sheets>
  <definedNames>
    <definedName name="AnnéeCalendrier">Janvier!$K$2</definedName>
    <definedName name="DébutSemaine">Janvier!$K$3</definedName>
    <definedName name="JoursEtSemaines">{0,1,2,3,4,5,6} + {0;1;2;3;4;5}*7</definedName>
    <definedName name="_xlnm.Print_Area" localSheetId="0">Janvier!$A$1:$H$14</definedName>
    <definedName name="ZoneTitreColonne1...H12.1">Janvier!$B$2</definedName>
    <definedName name="ZoneTitreColonne1...H12.10">Octobre!$B$2</definedName>
    <definedName name="ZoneTitreColonne1...H12.11">Novembre!$B$2</definedName>
    <definedName name="ZoneTitreColonne1...H12.12">Décembre!$B$2</definedName>
    <definedName name="ZoneTitreColonne1...H12.2">Février!$B$2</definedName>
    <definedName name="ZoneTitreColonne1...H12.3">Mars!$B$2</definedName>
    <definedName name="ZoneTitreColonne1...H12.4">Avril!$B$2</definedName>
    <definedName name="ZoneTitreColonne1...H12.5">Mai!$B$2</definedName>
    <definedName name="ZoneTitreColonne1...H12.6">Juin!$B$2</definedName>
    <definedName name="ZoneTitreColonne1...H12.7">Juillet!$B$2</definedName>
    <definedName name="ZoneTitreColonne1...H12.8">Août!$B$2</definedName>
    <definedName name="ZoneTitreColonne1...H12.9">Septembre!$B$2</definedName>
    <definedName name="ZoneTitreColonne2...C14.1">Janvier!$B$2</definedName>
    <definedName name="ZoneTitreColonne2...C14.10">Octobre!$B$2</definedName>
    <definedName name="ZoneTitreColonne2...C14.11">Novembre!$B$2</definedName>
    <definedName name="ZoneTitreColonne2...C14.12">Décembre!$B$2</definedName>
    <definedName name="ZoneTitreColonne2...C14.2">Février!$B$2</definedName>
    <definedName name="ZoneTitreColonne2...C14.3">Mars!$B$2</definedName>
    <definedName name="ZoneTitreColonne2...C14.4">Avril!$B$2</definedName>
    <definedName name="ZoneTitreColonne2...C14.5">Mai!$B$2</definedName>
    <definedName name="ZoneTitreColonne2...C14.6">Juin!$B$2</definedName>
    <definedName name="ZoneTitreColonne2...C14.7">Juillet!$B$2</definedName>
    <definedName name="ZoneTitreColonne2...C14.8">Août!$B$2</definedName>
    <definedName name="ZoneTitreColonne2...C14.9">Septembre!$B$2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 i="23" l="1"/>
  <c r="B2" i="16"/>
  <c r="B2" i="17"/>
  <c r="B2" i="18"/>
  <c r="B2" i="19"/>
  <c r="B2" i="20"/>
  <c r="B2" i="21"/>
  <c r="B2" i="22"/>
  <c r="B2" i="24"/>
  <c r="B2" i="25"/>
  <c r="B2" i="15"/>
  <c r="B2" i="14" l="1"/>
  <c r="K2" i="14" l="1"/>
  <c r="B13" i="23" l="1" a="1"/>
  <c r="B11" i="23" a="1"/>
  <c r="B9" i="23" a="1"/>
  <c r="B7" i="23" a="1"/>
  <c r="B5" i="23" a="1"/>
  <c r="B3" i="23" a="1"/>
  <c r="B1" i="25"/>
  <c r="B13" i="15" a="1"/>
  <c r="B11" i="15" a="1"/>
  <c r="B9" i="15" a="1"/>
  <c r="B7" i="15" a="1"/>
  <c r="B5" i="15" a="1"/>
  <c r="B3" i="15" a="1"/>
  <c r="B13" i="16" a="1"/>
  <c r="B11" i="16" a="1"/>
  <c r="B9" i="16" a="1"/>
  <c r="B7" i="16" a="1"/>
  <c r="B5" i="16" a="1"/>
  <c r="B3" i="16" a="1"/>
  <c r="B13" i="17" a="1"/>
  <c r="B11" i="17" a="1"/>
  <c r="B9" i="17" a="1"/>
  <c r="B7" i="17" a="1"/>
  <c r="B5" i="17" a="1"/>
  <c r="B3" i="17" a="1"/>
  <c r="B13" i="18" a="1"/>
  <c r="B11" i="18" a="1"/>
  <c r="B9" i="18" a="1"/>
  <c r="B7" i="18" a="1"/>
  <c r="B5" i="18" a="1"/>
  <c r="B3" i="18" a="1"/>
  <c r="B13" i="20" a="1"/>
  <c r="B11" i="20" a="1"/>
  <c r="B9" i="20" a="1"/>
  <c r="B7" i="20" a="1"/>
  <c r="B5" i="20" a="1"/>
  <c r="B3" i="20" a="1"/>
  <c r="B13" i="22" a="1"/>
  <c r="B11" i="22" a="1"/>
  <c r="B9" i="22" a="1"/>
  <c r="B7" i="22" a="1"/>
  <c r="B5" i="22" a="1"/>
  <c r="B3" i="22" a="1"/>
  <c r="B13" i="24" a="1"/>
  <c r="B11" i="24" a="1"/>
  <c r="B9" i="24" a="1"/>
  <c r="B7" i="24" a="1"/>
  <c r="B5" i="24" a="1"/>
  <c r="B13" i="19" a="1"/>
  <c r="B11" i="19" a="1"/>
  <c r="B9" i="19" a="1"/>
  <c r="B7" i="19" a="1"/>
  <c r="B5" i="19" a="1"/>
  <c r="B3" i="19" a="1"/>
  <c r="B13" i="21" a="1"/>
  <c r="B11" i="21" a="1"/>
  <c r="B9" i="21" a="1"/>
  <c r="B7" i="21" a="1"/>
  <c r="B5" i="21" a="1"/>
  <c r="B3" i="21" a="1"/>
  <c r="B3" i="24" a="1"/>
  <c r="B13" i="25" a="1"/>
  <c r="B11" i="25" a="1"/>
  <c r="B9" i="25" a="1"/>
  <c r="B7" i="25" a="1"/>
  <c r="B5" i="25" a="1"/>
  <c r="B3" i="25" a="1"/>
  <c r="B13" i="14" a="1"/>
  <c r="B11" i="14" a="1"/>
  <c r="B9" i="14" a="1"/>
  <c r="B7" i="14" a="1"/>
  <c r="B5" i="14" a="1"/>
  <c r="B3" i="14" a="1"/>
  <c r="B1" i="23"/>
  <c r="B1" i="24"/>
  <c r="B1" i="21"/>
  <c r="B1" i="22"/>
  <c r="B1" i="19"/>
  <c r="B1" i="20"/>
  <c r="B1" i="17"/>
  <c r="B1" i="18"/>
  <c r="B1" i="15"/>
  <c r="B1" i="16"/>
  <c r="B1" i="14"/>
  <c r="H5" i="23" l="1"/>
  <c r="F5" i="23"/>
  <c r="D5" i="23"/>
  <c r="B5" i="23"/>
  <c r="G5" i="23"/>
  <c r="E5" i="23"/>
  <c r="C5" i="23"/>
  <c r="H9" i="23"/>
  <c r="F9" i="23"/>
  <c r="D9" i="23"/>
  <c r="B9" i="23"/>
  <c r="G9" i="23"/>
  <c r="E9" i="23"/>
  <c r="C9" i="23"/>
  <c r="B13" i="23"/>
  <c r="C13" i="23"/>
  <c r="H3" i="23"/>
  <c r="H2" i="23" s="1"/>
  <c r="F3" i="23"/>
  <c r="D3" i="23"/>
  <c r="D2" i="23" s="1"/>
  <c r="B3" i="23"/>
  <c r="G3" i="23"/>
  <c r="E3" i="23"/>
  <c r="C3" i="23"/>
  <c r="C2" i="23" s="1"/>
  <c r="H7" i="23"/>
  <c r="F7" i="23"/>
  <c r="D7" i="23"/>
  <c r="B7" i="23"/>
  <c r="G7" i="23"/>
  <c r="E7" i="23"/>
  <c r="C7" i="23"/>
  <c r="H11" i="23"/>
  <c r="F11" i="23"/>
  <c r="D11" i="23"/>
  <c r="B11" i="23"/>
  <c r="G11" i="23"/>
  <c r="E11" i="23"/>
  <c r="C11" i="23"/>
  <c r="H5" i="14"/>
  <c r="F5" i="14"/>
  <c r="D5" i="14"/>
  <c r="B5" i="14"/>
  <c r="G5" i="14"/>
  <c r="E5" i="14"/>
  <c r="C5" i="14"/>
  <c r="H9" i="14"/>
  <c r="F9" i="14"/>
  <c r="D9" i="14"/>
  <c r="B9" i="14"/>
  <c r="G9" i="14"/>
  <c r="E9" i="14"/>
  <c r="C9" i="14"/>
  <c r="B13" i="14"/>
  <c r="C13" i="14"/>
  <c r="H5" i="25"/>
  <c r="F5" i="25"/>
  <c r="D5" i="25"/>
  <c r="B5" i="25"/>
  <c r="G5" i="25"/>
  <c r="E5" i="25"/>
  <c r="C5" i="25"/>
  <c r="H9" i="25"/>
  <c r="F9" i="25"/>
  <c r="D9" i="25"/>
  <c r="B9" i="25"/>
  <c r="G9" i="25"/>
  <c r="E9" i="25"/>
  <c r="C9" i="25"/>
  <c r="B13" i="25"/>
  <c r="C13" i="25"/>
  <c r="F2" i="23"/>
  <c r="G2" i="23"/>
  <c r="E2" i="23"/>
  <c r="H3" i="21"/>
  <c r="H2" i="21" s="1"/>
  <c r="F3" i="21"/>
  <c r="F2" i="21" s="1"/>
  <c r="D3" i="21"/>
  <c r="D2" i="21" s="1"/>
  <c r="B3" i="21"/>
  <c r="G3" i="21"/>
  <c r="G2" i="21" s="1"/>
  <c r="C3" i="21"/>
  <c r="C2" i="21" s="1"/>
  <c r="E3" i="21"/>
  <c r="E2" i="21" s="1"/>
  <c r="H7" i="21"/>
  <c r="F7" i="21"/>
  <c r="D7" i="21"/>
  <c r="B7" i="21"/>
  <c r="G7" i="21"/>
  <c r="C7" i="21"/>
  <c r="E7" i="21"/>
  <c r="H11" i="21"/>
  <c r="F11" i="21"/>
  <c r="D11" i="21"/>
  <c r="B11" i="21"/>
  <c r="G11" i="21"/>
  <c r="C11" i="21"/>
  <c r="E11" i="21"/>
  <c r="H3" i="19"/>
  <c r="H2" i="19" s="1"/>
  <c r="F3" i="19"/>
  <c r="F2" i="19" s="1"/>
  <c r="D3" i="19"/>
  <c r="D2" i="19" s="1"/>
  <c r="B3" i="19"/>
  <c r="G3" i="19"/>
  <c r="G2" i="19" s="1"/>
  <c r="C3" i="19"/>
  <c r="C2" i="19" s="1"/>
  <c r="E3" i="19"/>
  <c r="E2" i="19" s="1"/>
  <c r="H7" i="19"/>
  <c r="F7" i="19"/>
  <c r="D7" i="19"/>
  <c r="B7" i="19"/>
  <c r="G7" i="19"/>
  <c r="C7" i="19"/>
  <c r="E7" i="19"/>
  <c r="H11" i="19"/>
  <c r="F11" i="19"/>
  <c r="D11" i="19"/>
  <c r="B11" i="19"/>
  <c r="G11" i="19"/>
  <c r="C11" i="19"/>
  <c r="E11" i="19"/>
  <c r="H5" i="24"/>
  <c r="F5" i="24"/>
  <c r="D5" i="24"/>
  <c r="B5" i="24"/>
  <c r="E5" i="24"/>
  <c r="G5" i="24"/>
  <c r="C5" i="24"/>
  <c r="H9" i="24"/>
  <c r="F9" i="24"/>
  <c r="D9" i="24"/>
  <c r="B9" i="24"/>
  <c r="E9" i="24"/>
  <c r="G9" i="24"/>
  <c r="C9" i="24"/>
  <c r="B13" i="24"/>
  <c r="C13" i="24"/>
  <c r="H5" i="22"/>
  <c r="F5" i="22"/>
  <c r="D5" i="22"/>
  <c r="B5" i="22"/>
  <c r="E5" i="22"/>
  <c r="G5" i="22"/>
  <c r="C5" i="22"/>
  <c r="H9" i="22"/>
  <c r="F9" i="22"/>
  <c r="D9" i="22"/>
  <c r="B9" i="22"/>
  <c r="E9" i="22"/>
  <c r="G9" i="22"/>
  <c r="C9" i="22"/>
  <c r="B13" i="22"/>
  <c r="C13" i="22"/>
  <c r="H5" i="20"/>
  <c r="F5" i="20"/>
  <c r="D5" i="20"/>
  <c r="B5" i="20"/>
  <c r="E5" i="20"/>
  <c r="G5" i="20"/>
  <c r="C5" i="20"/>
  <c r="H9" i="20"/>
  <c r="F9" i="20"/>
  <c r="D9" i="20"/>
  <c r="B9" i="20"/>
  <c r="E9" i="20"/>
  <c r="G9" i="20"/>
  <c r="C9" i="20"/>
  <c r="B13" i="20"/>
  <c r="C13" i="20"/>
  <c r="G5" i="18"/>
  <c r="E5" i="18"/>
  <c r="C5" i="18"/>
  <c r="F5" i="18"/>
  <c r="B5" i="18"/>
  <c r="D5" i="18"/>
  <c r="H5" i="18"/>
  <c r="G9" i="18"/>
  <c r="E9" i="18"/>
  <c r="C9" i="18"/>
  <c r="F9" i="18"/>
  <c r="B9" i="18"/>
  <c r="D9" i="18"/>
  <c r="H9" i="18"/>
  <c r="C13" i="18"/>
  <c r="B13" i="18"/>
  <c r="G5" i="17"/>
  <c r="E5" i="17"/>
  <c r="C5" i="17"/>
  <c r="F5" i="17"/>
  <c r="B5" i="17"/>
  <c r="H5" i="17"/>
  <c r="D5" i="17"/>
  <c r="G9" i="17"/>
  <c r="E9" i="17"/>
  <c r="C9" i="17"/>
  <c r="F9" i="17"/>
  <c r="B9" i="17"/>
  <c r="H9" i="17"/>
  <c r="D9" i="17"/>
  <c r="C13" i="17"/>
  <c r="B13" i="17"/>
  <c r="G5" i="16"/>
  <c r="E5" i="16"/>
  <c r="C5" i="16"/>
  <c r="F5" i="16"/>
  <c r="B5" i="16"/>
  <c r="D5" i="16"/>
  <c r="H5" i="16"/>
  <c r="G9" i="16"/>
  <c r="E9" i="16"/>
  <c r="C9" i="16"/>
  <c r="F9" i="16"/>
  <c r="B9" i="16"/>
  <c r="D9" i="16"/>
  <c r="H9" i="16"/>
  <c r="C13" i="16"/>
  <c r="B13" i="16"/>
  <c r="G5" i="15"/>
  <c r="E5" i="15"/>
  <c r="C5" i="15"/>
  <c r="F5" i="15"/>
  <c r="B5" i="15"/>
  <c r="H5" i="15"/>
  <c r="D5" i="15"/>
  <c r="G9" i="15"/>
  <c r="E9" i="15"/>
  <c r="C9" i="15"/>
  <c r="F9" i="15"/>
  <c r="B9" i="15"/>
  <c r="H9" i="15"/>
  <c r="D9" i="15"/>
  <c r="C13" i="15"/>
  <c r="B13" i="15"/>
  <c r="H3" i="14"/>
  <c r="H2" i="14" s="1"/>
  <c r="F3" i="14"/>
  <c r="F2" i="14" s="1"/>
  <c r="D3" i="14"/>
  <c r="D2" i="14" s="1"/>
  <c r="B3" i="14"/>
  <c r="G3" i="14"/>
  <c r="G2" i="14" s="1"/>
  <c r="E3" i="14"/>
  <c r="E2" i="14" s="1"/>
  <c r="C3" i="14"/>
  <c r="C2" i="14" s="1"/>
  <c r="H7" i="14"/>
  <c r="F7" i="14"/>
  <c r="D7" i="14"/>
  <c r="B7" i="14"/>
  <c r="G7" i="14"/>
  <c r="E7" i="14"/>
  <c r="C7" i="14"/>
  <c r="H11" i="14"/>
  <c r="F11" i="14"/>
  <c r="D11" i="14"/>
  <c r="B11" i="14"/>
  <c r="G11" i="14"/>
  <c r="E11" i="14"/>
  <c r="C11" i="14"/>
  <c r="H3" i="25"/>
  <c r="H2" i="25" s="1"/>
  <c r="F3" i="25"/>
  <c r="F2" i="25" s="1"/>
  <c r="D3" i="25"/>
  <c r="D2" i="25" s="1"/>
  <c r="B3" i="25"/>
  <c r="G3" i="25"/>
  <c r="E3" i="25"/>
  <c r="C3" i="25"/>
  <c r="H7" i="25"/>
  <c r="F7" i="25"/>
  <c r="D7" i="25"/>
  <c r="B7" i="25"/>
  <c r="G7" i="25"/>
  <c r="E7" i="25"/>
  <c r="C7" i="25"/>
  <c r="H11" i="25"/>
  <c r="F11" i="25"/>
  <c r="D11" i="25"/>
  <c r="B11" i="25"/>
  <c r="G11" i="25"/>
  <c r="E11" i="25"/>
  <c r="C11" i="25"/>
  <c r="H3" i="24"/>
  <c r="F3" i="24"/>
  <c r="F2" i="24" s="1"/>
  <c r="D3" i="24"/>
  <c r="D2" i="24" s="1"/>
  <c r="E3" i="24"/>
  <c r="E2" i="24" s="1"/>
  <c r="B3" i="24"/>
  <c r="G3" i="24"/>
  <c r="G2" i="24" s="1"/>
  <c r="C3" i="24"/>
  <c r="C2" i="24" s="1"/>
  <c r="H5" i="21"/>
  <c r="F5" i="21"/>
  <c r="D5" i="21"/>
  <c r="B5" i="21"/>
  <c r="G5" i="21"/>
  <c r="C5" i="21"/>
  <c r="E5" i="21"/>
  <c r="H9" i="21"/>
  <c r="F9" i="21"/>
  <c r="D9" i="21"/>
  <c r="B9" i="21"/>
  <c r="G9" i="21"/>
  <c r="C9" i="21"/>
  <c r="E9" i="21"/>
  <c r="B13" i="21"/>
  <c r="C13" i="21"/>
  <c r="H5" i="19"/>
  <c r="F5" i="19"/>
  <c r="D5" i="19"/>
  <c r="B5" i="19"/>
  <c r="G5" i="19"/>
  <c r="C5" i="19"/>
  <c r="E5" i="19"/>
  <c r="H9" i="19"/>
  <c r="F9" i="19"/>
  <c r="D9" i="19"/>
  <c r="B9" i="19"/>
  <c r="G9" i="19"/>
  <c r="C9" i="19"/>
  <c r="E9" i="19"/>
  <c r="B13" i="19"/>
  <c r="C13" i="19"/>
  <c r="H7" i="24"/>
  <c r="F7" i="24"/>
  <c r="D7" i="24"/>
  <c r="B7" i="24"/>
  <c r="E7" i="24"/>
  <c r="G7" i="24"/>
  <c r="C7" i="24"/>
  <c r="H11" i="24"/>
  <c r="F11" i="24"/>
  <c r="D11" i="24"/>
  <c r="B11" i="24"/>
  <c r="E11" i="24"/>
  <c r="G11" i="24"/>
  <c r="C11" i="24"/>
  <c r="H3" i="22"/>
  <c r="H2" i="22" s="1"/>
  <c r="F3" i="22"/>
  <c r="F2" i="22" s="1"/>
  <c r="D3" i="22"/>
  <c r="D2" i="22" s="1"/>
  <c r="B3" i="22"/>
  <c r="E3" i="22"/>
  <c r="G3" i="22"/>
  <c r="G2" i="22" s="1"/>
  <c r="C3" i="22"/>
  <c r="C2" i="22" s="1"/>
  <c r="H7" i="22"/>
  <c r="F7" i="22"/>
  <c r="D7" i="22"/>
  <c r="B7" i="22"/>
  <c r="E7" i="22"/>
  <c r="G7" i="22"/>
  <c r="C7" i="22"/>
  <c r="H11" i="22"/>
  <c r="F11" i="22"/>
  <c r="D11" i="22"/>
  <c r="B11" i="22"/>
  <c r="E11" i="22"/>
  <c r="G11" i="22"/>
  <c r="C11" i="22"/>
  <c r="H3" i="20"/>
  <c r="H2" i="20" s="1"/>
  <c r="F3" i="20"/>
  <c r="F2" i="20" s="1"/>
  <c r="D3" i="20"/>
  <c r="D2" i="20" s="1"/>
  <c r="B3" i="20"/>
  <c r="E3" i="20"/>
  <c r="E2" i="20" s="1"/>
  <c r="G3" i="20"/>
  <c r="G2" i="20" s="1"/>
  <c r="C3" i="20"/>
  <c r="H7" i="20"/>
  <c r="F7" i="20"/>
  <c r="D7" i="20"/>
  <c r="B7" i="20"/>
  <c r="E7" i="20"/>
  <c r="G7" i="20"/>
  <c r="C7" i="20"/>
  <c r="H11" i="20"/>
  <c r="F11" i="20"/>
  <c r="D11" i="20"/>
  <c r="B11" i="20"/>
  <c r="E11" i="20"/>
  <c r="G11" i="20"/>
  <c r="C11" i="20"/>
  <c r="G3" i="18"/>
  <c r="G2" i="18" s="1"/>
  <c r="F3" i="18"/>
  <c r="F2" i="18" s="1"/>
  <c r="D3" i="18"/>
  <c r="D2" i="18" s="1"/>
  <c r="B3" i="18"/>
  <c r="E3" i="18"/>
  <c r="H3" i="18"/>
  <c r="H2" i="18" s="1"/>
  <c r="C3" i="18"/>
  <c r="C2" i="18" s="1"/>
  <c r="G7" i="18"/>
  <c r="E7" i="18"/>
  <c r="C7" i="18"/>
  <c r="F7" i="18"/>
  <c r="B7" i="18"/>
  <c r="D7" i="18"/>
  <c r="H7" i="18"/>
  <c r="G11" i="18"/>
  <c r="E11" i="18"/>
  <c r="C11" i="18"/>
  <c r="F11" i="18"/>
  <c r="B11" i="18"/>
  <c r="D11" i="18"/>
  <c r="H11" i="18"/>
  <c r="G3" i="17"/>
  <c r="G2" i="17" s="1"/>
  <c r="E3" i="17"/>
  <c r="E2" i="17" s="1"/>
  <c r="C3" i="17"/>
  <c r="C2" i="17" s="1"/>
  <c r="F3" i="17"/>
  <c r="F2" i="17" s="1"/>
  <c r="B3" i="17"/>
  <c r="H3" i="17"/>
  <c r="H2" i="17" s="1"/>
  <c r="D3" i="17"/>
  <c r="D2" i="17" s="1"/>
  <c r="G7" i="17"/>
  <c r="E7" i="17"/>
  <c r="C7" i="17"/>
  <c r="F7" i="17"/>
  <c r="B7" i="17"/>
  <c r="H7" i="17"/>
  <c r="D7" i="17"/>
  <c r="G11" i="17"/>
  <c r="E11" i="17"/>
  <c r="C11" i="17"/>
  <c r="F11" i="17"/>
  <c r="B11" i="17"/>
  <c r="H11" i="17"/>
  <c r="D11" i="17"/>
  <c r="G3" i="16"/>
  <c r="G2" i="16" s="1"/>
  <c r="E3" i="16"/>
  <c r="E2" i="16" s="1"/>
  <c r="C3" i="16"/>
  <c r="C2" i="16" s="1"/>
  <c r="F3" i="16"/>
  <c r="F2" i="16" s="1"/>
  <c r="B3" i="16"/>
  <c r="D3" i="16"/>
  <c r="D2" i="16" s="1"/>
  <c r="H3" i="16"/>
  <c r="H2" i="16" s="1"/>
  <c r="G7" i="16"/>
  <c r="E7" i="16"/>
  <c r="C7" i="16"/>
  <c r="F7" i="16"/>
  <c r="B7" i="16"/>
  <c r="D7" i="16"/>
  <c r="H7" i="16"/>
  <c r="G11" i="16"/>
  <c r="E11" i="16"/>
  <c r="C11" i="16"/>
  <c r="F11" i="16"/>
  <c r="B11" i="16"/>
  <c r="D11" i="16"/>
  <c r="H11" i="16"/>
  <c r="G3" i="15"/>
  <c r="G2" i="15" s="1"/>
  <c r="E3" i="15"/>
  <c r="E2" i="15" s="1"/>
  <c r="C3" i="15"/>
  <c r="C2" i="15" s="1"/>
  <c r="F3" i="15"/>
  <c r="F2" i="15" s="1"/>
  <c r="B3" i="15"/>
  <c r="H3" i="15"/>
  <c r="H2" i="15" s="1"/>
  <c r="D3" i="15"/>
  <c r="D2" i="15" s="1"/>
  <c r="G7" i="15"/>
  <c r="E7" i="15"/>
  <c r="C7" i="15"/>
  <c r="F7" i="15"/>
  <c r="B7" i="15"/>
  <c r="H7" i="15"/>
  <c r="D7" i="15"/>
  <c r="G11" i="15"/>
  <c r="E11" i="15"/>
  <c r="C11" i="15"/>
  <c r="F11" i="15"/>
  <c r="B11" i="15"/>
  <c r="H11" i="15"/>
  <c r="D11" i="15"/>
  <c r="G2" i="25"/>
  <c r="E2" i="25"/>
  <c r="C2" i="25"/>
  <c r="H2" i="24"/>
  <c r="E2" i="22"/>
  <c r="C2" i="20"/>
  <c r="E2" i="18"/>
</calcChain>
</file>

<file path=xl/sharedStrings.xml><?xml version="1.0" encoding="utf-8"?>
<sst xmlns="http://schemas.openxmlformats.org/spreadsheetml/2006/main" count="16" uniqueCount="5">
  <si>
    <t>NOTES</t>
  </si>
  <si>
    <t>PARAMÈTRES DU CALENDRIER</t>
  </si>
  <si>
    <t>ANNÉE</t>
  </si>
  <si>
    <t>DÉBUT DE LA SEMAINE</t>
  </si>
  <si>
    <t>LUNDI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</si>
</sst>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14" x14ac:knownFonts="1">
    <font>
      <sz val="11"/>
      <color theme="1" tint="0.24994659260841701"/>
      <name val="Sylfaen"/>
      <family val="2"/>
      <scheme val="minor"/>
    </font>
    <font>
      <sz val="8"/>
      <name val="Arial"/>
      <family val="2"/>
    </font>
    <font>
      <sz val="10"/>
      <name val="Century Gothic"/>
      <family val="2"/>
    </font>
    <font>
      <b/>
      <sz val="11"/>
      <color theme="0"/>
      <name val="Sylfaen"/>
      <family val="2"/>
      <scheme val="minor"/>
    </font>
    <font>
      <b/>
      <sz val="14"/>
      <color theme="0"/>
      <name val="Sylfaen"/>
      <family val="2"/>
      <scheme val="minor"/>
    </font>
    <font>
      <sz val="35"/>
      <color theme="4"/>
      <name val="Sylfaen"/>
      <family val="2"/>
      <scheme val="minor"/>
    </font>
    <font>
      <sz val="12"/>
      <color theme="4" tint="-0.24994659260841701"/>
      <name val="Sylfaen"/>
      <family val="1"/>
      <scheme val="major"/>
    </font>
    <font>
      <sz val="11"/>
      <color theme="1" tint="0.34998626667073579"/>
      <name val="Sylfaen"/>
      <family val="2"/>
      <scheme val="minor"/>
    </font>
    <font>
      <sz val="11"/>
      <color theme="4" tint="-0.24994659260841701"/>
      <name val="Sylfaen"/>
      <family val="2"/>
      <scheme val="minor"/>
    </font>
    <font>
      <sz val="11"/>
      <color indexed="63"/>
      <name val="Sylfaen"/>
      <family val="2"/>
      <scheme val="minor"/>
    </font>
    <font>
      <sz val="11"/>
      <name val="Sylfaen"/>
      <family val="2"/>
      <scheme val="minor"/>
    </font>
    <font>
      <b/>
      <sz val="11"/>
      <color theme="1" tint="0.34998626667073579"/>
      <name val="Sylfaen"/>
      <family val="2"/>
      <scheme val="minor"/>
    </font>
    <font>
      <sz val="11"/>
      <color theme="1" tint="0.24994659260841701"/>
      <name val="Sylfaen"/>
      <family val="2"/>
      <scheme val="minor"/>
    </font>
    <font>
      <sz val="35"/>
      <color rgb="FF2C3E50"/>
      <name val="Sylfaen"/>
      <family val="2"/>
      <scheme val="minor"/>
    </font>
  </fonts>
  <fills count="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s>
  <borders count="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s>
  <cellStyleXfs count="17">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5" fillId="0" borderId="0" applyFill="0" applyBorder="0" applyProtection="0">
      <alignment vertical="center"/>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1" fillId="6" borderId="0" applyBorder="0" applyProtection="0">
      <alignment horizontal="left" vertical="top" wrapText="1" indent="1"/>
    </xf>
    <xf numFmtId="168" fontId="7" fillId="0" borderId="0">
      <alignment horizontal="left" indent="1"/>
    </xf>
    <xf numFmtId="0" fontId="10" fillId="6"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cellStyleXfs>
  <cellXfs count="28">
    <xf numFmtId="0" fontId="0" fillId="0" borderId="0" xfId="0">
      <alignment vertical="top"/>
    </xf>
    <xf numFmtId="0" fontId="0" fillId="2" borderId="0" xfId="0" applyFill="1">
      <alignment vertical="top"/>
    </xf>
    <xf numFmtId="0" fontId="2" fillId="0" borderId="0" xfId="0" applyFont="1">
      <alignment vertical="top"/>
    </xf>
    <xf numFmtId="0" fontId="8" fillId="2" borderId="0" xfId="2" applyFill="1" applyBorder="1" applyAlignment="1">
      <alignment vertical="center"/>
    </xf>
    <xf numFmtId="0" fontId="5" fillId="0" borderId="0" xfId="5" applyFill="1" applyBorder="1" applyAlignment="1">
      <alignment horizontal="right" vertical="center"/>
    </xf>
    <xf numFmtId="0" fontId="0" fillId="0" borderId="0" xfId="0" applyAlignment="1">
      <alignment horizontal="left" indent="1"/>
    </xf>
    <xf numFmtId="0" fontId="0" fillId="2" borderId="0" xfId="0" applyFill="1" applyAlignment="1">
      <alignment horizontal="right"/>
    </xf>
    <xf numFmtId="0" fontId="5" fillId="2" borderId="0" xfId="5" applyFill="1" applyAlignment="1">
      <alignment horizontal="left" vertical="center"/>
    </xf>
    <xf numFmtId="168" fontId="7" fillId="0" borderId="0" xfId="12">
      <alignment horizontal="left" indent="1"/>
    </xf>
    <xf numFmtId="0" fontId="0" fillId="0" borderId="0" xfId="0" applyFont="1">
      <alignment vertical="top"/>
    </xf>
    <xf numFmtId="0" fontId="0" fillId="2" borderId="0" xfId="0" applyFont="1" applyFill="1" applyAlignment="1">
      <alignment horizontal="right"/>
    </xf>
    <xf numFmtId="168" fontId="7" fillId="6" borderId="0" xfId="13" applyNumberFormat="1" applyFont="1" applyAlignment="1">
      <alignment horizontal="left" wrapText="1" indent="1"/>
    </xf>
    <xf numFmtId="0" fontId="0" fillId="0" borderId="0" xfId="0">
      <alignment vertical="top"/>
    </xf>
    <xf numFmtId="0" fontId="8" fillId="0" borderId="3" xfId="2" applyFill="1">
      <alignment horizontal="left" vertical="center" indent="1"/>
    </xf>
    <xf numFmtId="0" fontId="6" fillId="0" borderId="0" xfId="14">
      <alignment horizontal="left" indent="1"/>
    </xf>
    <xf numFmtId="0" fontId="0" fillId="0" borderId="0" xfId="0">
      <alignment vertical="top"/>
    </xf>
    <xf numFmtId="168" fontId="7" fillId="6" borderId="0" xfId="13" applyNumberFormat="1" applyFont="1" applyAlignment="1">
      <alignment horizontal="left" indent="1"/>
    </xf>
    <xf numFmtId="0" fontId="5" fillId="2" borderId="0" xfId="5" applyFill="1" applyBorder="1" applyAlignment="1">
      <alignment horizontal="left" vertical="center"/>
    </xf>
    <xf numFmtId="0" fontId="0" fillId="0" borderId="0" xfId="0">
      <alignment vertical="top"/>
    </xf>
    <xf numFmtId="0" fontId="5" fillId="2" borderId="0" xfId="5" applyNumberFormat="1" applyFill="1" applyBorder="1" applyAlignment="1">
      <alignment horizontal="left" vertical="center"/>
    </xf>
    <xf numFmtId="168" fontId="0" fillId="0" borderId="0" xfId="0" applyNumberFormat="1">
      <alignment vertical="top"/>
    </xf>
    <xf numFmtId="0" fontId="8" fillId="2" borderId="0" xfId="15" applyFill="1"/>
    <xf numFmtId="0" fontId="12" fillId="0" borderId="0" xfId="16"/>
    <xf numFmtId="0" fontId="0" fillId="6" borderId="0" xfId="13" applyFont="1" applyAlignment="1">
      <alignment vertical="top"/>
    </xf>
    <xf numFmtId="0" fontId="0" fillId="0" borderId="0" xfId="16" applyFont="1"/>
    <xf numFmtId="0" fontId="11" fillId="6" borderId="0" xfId="11">
      <alignment horizontal="left" vertical="top" wrapText="1" indent="1"/>
    </xf>
    <xf numFmtId="0" fontId="0" fillId="6" borderId="0" xfId="13" applyFont="1" applyAlignment="1">
      <alignment vertical="top"/>
    </xf>
    <xf numFmtId="0" fontId="13" fillId="2" borderId="0" xfId="5" applyFont="1" applyFill="1" applyBorder="1">
      <alignment vertical="center"/>
    </xf>
  </cellXfs>
  <cellStyles count="17">
    <cellStyle name="40 % - Accent1" xfId="1" builtinId="31" customBuiltin="1"/>
    <cellStyle name="Accent1" xfId="3" builtinId="29" customBuiltin="1"/>
    <cellStyle name="Accent5" xfId="4" builtinId="45" customBuiltin="1"/>
    <cellStyle name="Bandes de couleur" xfId="13"/>
    <cellStyle name="Entrée des paramètres" xfId="14"/>
    <cellStyle name="Jour" xfId="12"/>
    <cellStyle name="Milliers" xfId="6" builtinId="3" customBuiltin="1"/>
    <cellStyle name="Milliers [0]" xfId="7" builtinId="6" customBuiltin="1"/>
    <cellStyle name="Monétaire" xfId="8" builtinId="4" customBuiltin="1"/>
    <cellStyle name="Monétaire [0]" xfId="9" builtinId="7" customBuiltin="1"/>
    <cellStyle name="Normal" xfId="0" builtinId="0" customBuiltin="1"/>
    <cellStyle name="Pourcentage" xfId="10" builtinId="5" customBuiltin="1"/>
    <cellStyle name="Titre" xfId="5" builtinId="15" customBuiltin="1"/>
    <cellStyle name="Titre 1" xfId="2" builtinId="16" customBuiltin="1"/>
    <cellStyle name="Titre 2" xfId="15" builtinId="17" customBuiltin="1"/>
    <cellStyle name="Titre 3" xfId="16" builtinId="18" customBuiltin="1"/>
    <cellStyle name="Titre 4" xfId="11" builtinId="19" customBuiltin="1"/>
  </cellStyles>
  <dxfs count="2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2C3E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Personnalisé 1">
      <a:dk1>
        <a:sysClr val="windowText" lastClr="000000"/>
      </a:dk1>
      <a:lt1>
        <a:sysClr val="window" lastClr="FFFFFF"/>
      </a:lt1>
      <a:dk2>
        <a:srgbClr val="404040"/>
      </a:dk2>
      <a:lt2>
        <a:srgbClr val="F6F6F1"/>
      </a:lt2>
      <a:accent1>
        <a:srgbClr val="2C3E50"/>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A1:K14"/>
  <sheetViews>
    <sheetView showGridLines="0" zoomScaleNormal="100" workbookViewId="0">
      <selection activeCell="B1" sqref="B1"/>
    </sheetView>
  </sheetViews>
  <sheetFormatPr baseColWidth="10" defaultColWidth="8.75" defaultRowHeight="15" x14ac:dyDescent="0.25"/>
  <cols>
    <col min="1" max="1" width="2.625" style="15" customWidth="1"/>
    <col min="2" max="2" width="18.25" customWidth="1"/>
    <col min="3" max="8" width="17.625" customWidth="1"/>
    <col min="9" max="9" width="2.625" customWidth="1"/>
    <col min="10" max="10" width="21.875" customWidth="1"/>
    <col min="11" max="11" width="13.625" customWidth="1"/>
  </cols>
  <sheetData>
    <row r="1" spans="1:11" s="1" customFormat="1" ht="60" customHeight="1" x14ac:dyDescent="0.25">
      <c r="A1" s="15"/>
      <c r="B1" s="27" t="str">
        <f ca="1">"Janvier "&amp;AnnéeCalendrier</f>
        <v>Janvier 2017</v>
      </c>
      <c r="C1" s="17"/>
      <c r="D1" s="19"/>
      <c r="E1" s="3"/>
      <c r="F1" s="3"/>
      <c r="G1" s="3"/>
      <c r="H1" s="7"/>
      <c r="J1" s="21" t="s">
        <v>1</v>
      </c>
      <c r="K1" s="12"/>
    </row>
    <row r="2" spans="1:11" s="2" customFormat="1" ht="21.75" customHeight="1" thickBot="1" x14ac:dyDescent="0.4">
      <c r="A2" s="15"/>
      <c r="B2" s="13" t="str">
        <f>DébutSemaine</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c r="J2" s="22" t="s">
        <v>2</v>
      </c>
      <c r="K2" s="14">
        <f ca="1">YEAR(TODAY())</f>
        <v>2017</v>
      </c>
    </row>
    <row r="3" spans="1:11" s="5" customFormat="1" ht="19.5" customHeight="1" x14ac:dyDescent="0.35">
      <c r="A3" s="15"/>
      <c r="B3" s="8">
        <f t="array" aca="1" ref="B3:H3" ca="1">JoursEtSemaines+DATE(AnnéeCalendrier,1,1)-WEEKDAY(DATE(AnnéeCalendrier,1,1),(DébutSemaine="LUNDI")+1)+1</f>
        <v>42730</v>
      </c>
      <c r="C3" s="8">
        <f ca="1"/>
        <v>42731</v>
      </c>
      <c r="D3" s="8">
        <f ca="1"/>
        <v>42732</v>
      </c>
      <c r="E3" s="8">
        <f ca="1"/>
        <v>42733</v>
      </c>
      <c r="F3" s="8">
        <f ca="1"/>
        <v>42734</v>
      </c>
      <c r="G3" s="8">
        <f ca="1"/>
        <v>42735</v>
      </c>
      <c r="H3" s="8">
        <f ca="1"/>
        <v>42736</v>
      </c>
      <c r="J3" s="24" t="s">
        <v>3</v>
      </c>
      <c r="K3" s="14" t="s">
        <v>4</v>
      </c>
    </row>
    <row r="4" spans="1:11" ht="57.95" customHeight="1" x14ac:dyDescent="0.25">
      <c r="B4" s="18"/>
      <c r="C4" s="18"/>
      <c r="D4" s="18"/>
      <c r="E4" s="18"/>
      <c r="F4" s="18"/>
      <c r="G4" s="18"/>
      <c r="H4" s="18"/>
      <c r="J4" s="20"/>
    </row>
    <row r="5" spans="1:11" s="5" customFormat="1" ht="19.5" customHeight="1" x14ac:dyDescent="0.25">
      <c r="A5" s="15"/>
      <c r="B5" s="11">
        <f t="array" aca="1" ref="B5:H5" ca="1">JoursEtSemaines+DATE(AnnéeCalendrier,1,1)-WEEKDAY(DATE(AnnéeCalendrier,1,1),(DébutSemaine="LUNDI")+1)+8</f>
        <v>42737</v>
      </c>
      <c r="C5" s="11">
        <f ca="1"/>
        <v>42738</v>
      </c>
      <c r="D5" s="11">
        <f ca="1"/>
        <v>42739</v>
      </c>
      <c r="E5" s="11">
        <f ca="1"/>
        <v>42740</v>
      </c>
      <c r="F5" s="11">
        <f ca="1"/>
        <v>42741</v>
      </c>
      <c r="G5" s="11">
        <f ca="1"/>
        <v>42742</v>
      </c>
      <c r="H5" s="11">
        <f ca="1"/>
        <v>42743</v>
      </c>
    </row>
    <row r="6" spans="1:11" s="9" customFormat="1" ht="57.95" customHeight="1" x14ac:dyDescent="0.25">
      <c r="A6" s="15"/>
      <c r="B6" s="23"/>
      <c r="C6" s="23"/>
      <c r="D6" s="23"/>
      <c r="E6" s="23"/>
      <c r="F6" s="23"/>
      <c r="G6" s="23"/>
      <c r="H6" s="23"/>
      <c r="J6" s="10"/>
    </row>
    <row r="7" spans="1:11" s="5" customFormat="1" ht="19.5" customHeight="1" x14ac:dyDescent="0.25">
      <c r="A7" s="15"/>
      <c r="B7" s="8">
        <f t="array" aca="1" ref="B7:H7" ca="1">JoursEtSemaines+DATE(AnnéeCalendrier,1,1)-WEEKDAY(DATE(AnnéeCalendrier,1,1),(DébutSemaine="LUNDI")+1)+15</f>
        <v>42744</v>
      </c>
      <c r="C7" s="8">
        <f ca="1"/>
        <v>42745</v>
      </c>
      <c r="D7" s="8">
        <f ca="1"/>
        <v>42746</v>
      </c>
      <c r="E7" s="8">
        <f ca="1"/>
        <v>42747</v>
      </c>
      <c r="F7" s="8">
        <f ca="1"/>
        <v>42748</v>
      </c>
      <c r="G7" s="8">
        <f ca="1"/>
        <v>42749</v>
      </c>
      <c r="H7" s="8">
        <f ca="1"/>
        <v>42750</v>
      </c>
      <c r="J7" s="6"/>
    </row>
    <row r="8" spans="1:11" s="9" customFormat="1" ht="57.95" customHeight="1" x14ac:dyDescent="0.25">
      <c r="A8" s="15"/>
      <c r="B8" s="18"/>
      <c r="C8" s="18"/>
      <c r="D8" s="18"/>
      <c r="E8" s="18"/>
      <c r="F8" s="18"/>
      <c r="G8" s="18"/>
      <c r="H8" s="18"/>
    </row>
    <row r="9" spans="1:11" s="5" customFormat="1" ht="19.5" customHeight="1" x14ac:dyDescent="0.25">
      <c r="A9" s="15"/>
      <c r="B9" s="11">
        <f t="array" aca="1" ref="B9:H9" ca="1">JoursEtSemaines+DATE(AnnéeCalendrier,1,1)-WEEKDAY(DATE(AnnéeCalendrier,1,1),(DébutSemaine="LUNDI")+1)+22</f>
        <v>42751</v>
      </c>
      <c r="C9" s="11">
        <f ca="1"/>
        <v>42752</v>
      </c>
      <c r="D9" s="11">
        <f ca="1"/>
        <v>42753</v>
      </c>
      <c r="E9" s="11">
        <f ca="1"/>
        <v>42754</v>
      </c>
      <c r="F9" s="11">
        <f ca="1"/>
        <v>42755</v>
      </c>
      <c r="G9" s="11">
        <f ca="1"/>
        <v>42756</v>
      </c>
      <c r="H9" s="11">
        <f ca="1"/>
        <v>42757</v>
      </c>
    </row>
    <row r="10" spans="1:11" s="9" customFormat="1" ht="57.95" customHeight="1" x14ac:dyDescent="0.25">
      <c r="A10" s="15"/>
      <c r="B10" s="23"/>
      <c r="C10" s="23"/>
      <c r="D10" s="23"/>
      <c r="E10" s="23"/>
      <c r="F10" s="23"/>
      <c r="G10" s="23"/>
      <c r="H10" s="23"/>
    </row>
    <row r="11" spans="1:11" s="5" customFormat="1" ht="19.5" customHeight="1" x14ac:dyDescent="0.25">
      <c r="A11" s="15"/>
      <c r="B11" s="8">
        <f t="array" aca="1" ref="B11:H11" ca="1">JoursEtSemaines+DATE(AnnéeCalendrier,1,1)-WEEKDAY(DATE(AnnéeCalendrier,1,1),(DébutSemaine="LUNDI")+1)+29</f>
        <v>42758</v>
      </c>
      <c r="C11" s="8">
        <f ca="1"/>
        <v>42759</v>
      </c>
      <c r="D11" s="8">
        <f ca="1"/>
        <v>42760</v>
      </c>
      <c r="E11" s="8">
        <f ca="1"/>
        <v>42761</v>
      </c>
      <c r="F11" s="8">
        <f ca="1"/>
        <v>42762</v>
      </c>
      <c r="G11" s="8">
        <f ca="1"/>
        <v>42763</v>
      </c>
      <c r="H11" s="8">
        <f ca="1"/>
        <v>42764</v>
      </c>
    </row>
    <row r="12" spans="1:11" s="9" customFormat="1" ht="57.95" customHeight="1" x14ac:dyDescent="0.25">
      <c r="A12" s="15"/>
      <c r="B12" s="18"/>
      <c r="C12" s="18"/>
      <c r="D12" s="18"/>
      <c r="E12" s="18"/>
      <c r="F12" s="18"/>
      <c r="G12" s="18"/>
      <c r="H12" s="18"/>
    </row>
    <row r="13" spans="1:11" s="5" customFormat="1" ht="19.5" customHeight="1" x14ac:dyDescent="0.25">
      <c r="A13" s="15"/>
      <c r="B13" s="11">
        <f t="array" aca="1" ref="B13:C13" ca="1">JoursEtSemaines+DATE(AnnéeCalendrier,1,1)-WEEKDAY(DATE(AnnéeCalendrier,1,1),(DébutSemaine="LUNDI")+1)+36</f>
        <v>42765</v>
      </c>
      <c r="C13" s="11">
        <f ca="1"/>
        <v>42766</v>
      </c>
      <c r="D13" s="25" t="s">
        <v>0</v>
      </c>
      <c r="E13" s="26"/>
      <c r="F13" s="26"/>
      <c r="G13" s="26"/>
      <c r="H13" s="26"/>
    </row>
    <row r="14" spans="1:11" s="9" customFormat="1" ht="57.95" customHeight="1" x14ac:dyDescent="0.25">
      <c r="A14" s="15"/>
      <c r="B14" s="23"/>
      <c r="C14" s="23"/>
      <c r="D14" s="25"/>
      <c r="E14" s="26"/>
      <c r="F14" s="26"/>
      <c r="G14" s="26"/>
      <c r="H14" s="26"/>
    </row>
  </sheetData>
  <mergeCells count="2">
    <mergeCell ref="D13:D14"/>
    <mergeCell ref="E13:H14"/>
  </mergeCells>
  <phoneticPr fontId="1" type="noConversion"/>
  <conditionalFormatting sqref="B11:H11 B13:C13">
    <cfRule type="expression" dxfId="23" priority="24">
      <formula>AND(DAY(B11)&gt;=1,DAY(B11)&lt;=15)</formula>
    </cfRule>
  </conditionalFormatting>
  <conditionalFormatting sqref="B3:G3">
    <cfRule type="expression" dxfId="22" priority="23">
      <formula>DAY(B3)&gt;8</formula>
    </cfRule>
  </conditionalFormatting>
  <dataValidations count="14">
    <dataValidation type="list" errorStyle="warning" allowBlank="1" showInputMessage="1" showErrorMessage="1" error="Sélectionnez un jour dans la liste. Sélectionnez ANNULER, puis appuyez sur ALT+FLÈCHE BAS pour choisir un jour dans la liste déroulante." prompt="Sélectionnez le jour de début de la semaine dans cette cellule. Appuyez sur ALT+FLÈCHE BAS pour ouvrir la liste déroulante, puis sur ENTRÉE pour sélectionner le jour de début de la semaine." sqref="K3">
      <formula1>"DIMANCHE,LUNDI"</formula1>
    </dataValidation>
    <dataValidation allowBlank="1" showInputMessage="1" showErrorMessage="1" prompt="Créez des calendriers personnalisés d’un mois dans ce classeur. Personnalisez l’année et le jour de début de la semaine pour tous les mois avec cette feuille de calcul Janvier. Chaque mois figure sur une feuille de calcul distincte" sqref="A1"/>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Entrez l’année et sélectionnez le jour de début du calendrier dans les cellules ci-dessous. Ces cellules Paramètres du calendrier ne s’imprimeront pas" sqref="J1"/>
    <dataValidation allowBlank="1" showInputMessage="1" showErrorMessage="1" prompt="Entrez l’année dans la cellule à droite" sqref="J2"/>
    <dataValidation allowBlank="1" showInputMessage="1" showErrorMessage="1" prompt="Sélectionnez le jour de début de la semaine dans la cellule à droite" sqref="J3"/>
    <dataValidation allowBlank="1" showInputMessage="1" showErrorMessage="1" prompt="Entrez une année dans cette cellule" sqref="K2"/>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sqref="B2"/>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L’année dans cette cellule est automatiquement mise à jour en fonction de l’année entrée dans la cellule K2. Le calendrier ci-dessous inclut les dates des mois précédent et suivant dans une teinte plus claire" sqref="B1"/>
    <dataValidation allowBlank="1" showInputMessage="1" showErrorMessage="1" prompt="Jour de la semaine déterminé automatiquement" sqref="C2:H2"/>
    <dataValidation allowBlank="1" showInputMessage="1" showErrorMessage="1" prompt="Cette ligne ainsi que les lignes 6, 8, 10, 12 et 14 sont des cellules destinées à la saisie de notes quotidiennes en rapport avec le jour civil figurant dans la cellule située au-dessus" sqref="B4"/>
    <dataValidation allowBlank="1" showInputMessage="1" showErrorMessage="1" prompt="Entrez les Notes dans cette cellule" sqref="E13:H14"/>
    <dataValidation allowBlank="1" showInputMessage="1" showErrorMessage="1" prompt="Entrez les Notes dans la cellule à droite" sqref="D13:D14"/>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H14"/>
  <sheetViews>
    <sheetView showGridLines="0" workbookViewId="0"/>
  </sheetViews>
  <sheetFormatPr baseColWidth="10" defaultColWidth="8.75" defaultRowHeight="15" x14ac:dyDescent="0.25"/>
  <cols>
    <col min="1" max="1" width="2.625" style="15" customWidth="1"/>
    <col min="2" max="2" width="18.25" customWidth="1"/>
    <col min="3" max="8" width="17.625" customWidth="1"/>
    <col min="9" max="9" width="2.625" customWidth="1"/>
    <col min="10" max="10" width="12" customWidth="1"/>
  </cols>
  <sheetData>
    <row r="1" spans="1:8" s="1" customFormat="1" ht="59.25" customHeight="1" x14ac:dyDescent="0.25">
      <c r="A1" s="15"/>
      <c r="B1" s="17" t="str">
        <f ca="1">"Février "&amp;AnnéeCalendrier</f>
        <v>Février 2017</v>
      </c>
      <c r="C1" s="17"/>
      <c r="D1" s="17"/>
      <c r="E1" s="3"/>
      <c r="F1" s="3"/>
      <c r="G1" s="3"/>
      <c r="H1" s="4"/>
    </row>
    <row r="2" spans="1:8" s="2" customFormat="1" ht="21.75" customHeight="1" thickBot="1" x14ac:dyDescent="0.3">
      <c r="A2" s="15"/>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s="5" customFormat="1" ht="19.5" customHeight="1" x14ac:dyDescent="0.25">
      <c r="A3" s="15"/>
      <c r="B3" s="8">
        <f t="array" aca="1" ref="B3:H3" ca="1">JoursEtSemaines+DATE(AnnéeCalendrier,2,1)-WEEKDAY(DATE(AnnéeCalendrier,2,1),(DébutSemaine="LUNDI")+1)+1</f>
        <v>42765</v>
      </c>
      <c r="C3" s="8">
        <f ca="1"/>
        <v>42766</v>
      </c>
      <c r="D3" s="8">
        <f ca="1"/>
        <v>42767</v>
      </c>
      <c r="E3" s="8">
        <f ca="1"/>
        <v>42768</v>
      </c>
      <c r="F3" s="8">
        <f ca="1"/>
        <v>42769</v>
      </c>
      <c r="G3" s="8">
        <f ca="1"/>
        <v>42770</v>
      </c>
      <c r="H3" s="8">
        <f ca="1"/>
        <v>42771</v>
      </c>
    </row>
    <row r="4" spans="1:8" ht="57.95" customHeight="1" x14ac:dyDescent="0.25">
      <c r="B4" s="15"/>
      <c r="C4" s="15"/>
      <c r="D4" s="15"/>
      <c r="E4" s="15"/>
      <c r="F4" s="15"/>
      <c r="G4" s="15"/>
      <c r="H4" s="15"/>
    </row>
    <row r="5" spans="1:8" s="5" customFormat="1" ht="19.5" customHeight="1" x14ac:dyDescent="0.25">
      <c r="A5" s="15"/>
      <c r="B5" s="16">
        <f t="array" aca="1" ref="B5:H5" ca="1">JoursEtSemaines+DATE(AnnéeCalendrier,2,1)-WEEKDAY(DATE(AnnéeCalendrier,2,1),(DébutSemaine="LUNDI")+1)+8</f>
        <v>42772</v>
      </c>
      <c r="C5" s="16">
        <f ca="1"/>
        <v>42773</v>
      </c>
      <c r="D5" s="16">
        <f ca="1"/>
        <v>42774</v>
      </c>
      <c r="E5" s="16">
        <f ca="1"/>
        <v>42775</v>
      </c>
      <c r="F5" s="16">
        <f ca="1"/>
        <v>42776</v>
      </c>
      <c r="G5" s="16">
        <f ca="1"/>
        <v>42777</v>
      </c>
      <c r="H5" s="16">
        <f ca="1"/>
        <v>42778</v>
      </c>
    </row>
    <row r="6" spans="1:8" ht="57.95" customHeight="1" x14ac:dyDescent="0.25">
      <c r="B6" s="23"/>
      <c r="C6" s="23"/>
      <c r="D6" s="23"/>
      <c r="E6" s="23"/>
      <c r="F6" s="23"/>
      <c r="G6" s="23"/>
      <c r="H6" s="23"/>
    </row>
    <row r="7" spans="1:8" s="5" customFormat="1" ht="19.5" customHeight="1" x14ac:dyDescent="0.25">
      <c r="A7" s="15"/>
      <c r="B7" s="8">
        <f t="array" aca="1" ref="B7:H7" ca="1">JoursEtSemaines+DATE(AnnéeCalendrier,2,1)-WEEKDAY(DATE(AnnéeCalendrier,2,1),(DébutSemaine="LUNDI")+1)+15</f>
        <v>42779</v>
      </c>
      <c r="C7" s="8">
        <f ca="1"/>
        <v>42780</v>
      </c>
      <c r="D7" s="8">
        <f ca="1"/>
        <v>42781</v>
      </c>
      <c r="E7" s="8">
        <f ca="1"/>
        <v>42782</v>
      </c>
      <c r="F7" s="8">
        <f ca="1"/>
        <v>42783</v>
      </c>
      <c r="G7" s="8">
        <f ca="1"/>
        <v>42784</v>
      </c>
      <c r="H7" s="8">
        <f ca="1"/>
        <v>42785</v>
      </c>
    </row>
    <row r="8" spans="1:8" ht="57.95" customHeight="1" x14ac:dyDescent="0.25">
      <c r="B8" s="15"/>
      <c r="C8" s="15"/>
      <c r="D8" s="15"/>
      <c r="E8" s="15"/>
      <c r="F8" s="15"/>
      <c r="G8" s="15"/>
      <c r="H8" s="15"/>
    </row>
    <row r="9" spans="1:8" s="5" customFormat="1" ht="19.5" customHeight="1" x14ac:dyDescent="0.25">
      <c r="A9" s="15"/>
      <c r="B9" s="16">
        <f t="array" aca="1" ref="B9:H9" ca="1">JoursEtSemaines+DATE(AnnéeCalendrier,2,1)-WEEKDAY(DATE(AnnéeCalendrier,2,1),(DébutSemaine="LUNDI")+1)+22</f>
        <v>42786</v>
      </c>
      <c r="C9" s="16">
        <f ca="1"/>
        <v>42787</v>
      </c>
      <c r="D9" s="16">
        <f ca="1"/>
        <v>42788</v>
      </c>
      <c r="E9" s="16">
        <f ca="1"/>
        <v>42789</v>
      </c>
      <c r="F9" s="16">
        <f ca="1"/>
        <v>42790</v>
      </c>
      <c r="G9" s="16">
        <f ca="1"/>
        <v>42791</v>
      </c>
      <c r="H9" s="16">
        <f ca="1"/>
        <v>42792</v>
      </c>
    </row>
    <row r="10" spans="1:8" ht="57.95" customHeight="1" x14ac:dyDescent="0.25">
      <c r="B10" s="23"/>
      <c r="C10" s="23"/>
      <c r="D10" s="23"/>
      <c r="E10" s="23"/>
      <c r="F10" s="23"/>
      <c r="G10" s="23"/>
      <c r="H10" s="23"/>
    </row>
    <row r="11" spans="1:8" s="5" customFormat="1" ht="19.5" customHeight="1" x14ac:dyDescent="0.25">
      <c r="A11" s="15"/>
      <c r="B11" s="8">
        <f t="array" aca="1" ref="B11:H11" ca="1">JoursEtSemaines+DATE(AnnéeCalendrier,2,1)-WEEKDAY(DATE(AnnéeCalendrier,2,1),(DébutSemaine="LUNDI")+1)+29</f>
        <v>42793</v>
      </c>
      <c r="C11" s="8">
        <f ca="1"/>
        <v>42794</v>
      </c>
      <c r="D11" s="8">
        <f ca="1"/>
        <v>42795</v>
      </c>
      <c r="E11" s="8">
        <f ca="1"/>
        <v>42796</v>
      </c>
      <c r="F11" s="8">
        <f ca="1"/>
        <v>42797</v>
      </c>
      <c r="G11" s="8">
        <f ca="1"/>
        <v>42798</v>
      </c>
      <c r="H11" s="8">
        <f ca="1"/>
        <v>42799</v>
      </c>
    </row>
    <row r="12" spans="1:8" ht="57.95" customHeight="1" x14ac:dyDescent="0.25">
      <c r="B12" s="15"/>
      <c r="C12" s="15"/>
      <c r="D12" s="15"/>
      <c r="E12" s="15"/>
      <c r="F12" s="15"/>
      <c r="G12" s="15"/>
      <c r="H12" s="15"/>
    </row>
    <row r="13" spans="1:8" s="5" customFormat="1" ht="19.5" customHeight="1" x14ac:dyDescent="0.25">
      <c r="A13" s="15"/>
      <c r="B13" s="16">
        <f t="array" aca="1" ref="B13:C13" ca="1">JoursEtSemaines+DATE(AnnéeCalendrier,2,1)-WEEKDAY(DATE(AnnéeCalendrier,2,1),(DébutSemaine="LUNDI")+1)+36</f>
        <v>42800</v>
      </c>
      <c r="C13" s="16">
        <f ca="1"/>
        <v>42801</v>
      </c>
      <c r="D13" s="25" t="s">
        <v>0</v>
      </c>
      <c r="E13" s="26"/>
      <c r="F13" s="26"/>
      <c r="G13" s="26"/>
      <c r="H13" s="26"/>
    </row>
    <row r="14" spans="1:8" ht="57.95" customHeight="1" x14ac:dyDescent="0.25">
      <c r="B14" s="23"/>
      <c r="C14" s="23"/>
      <c r="D14" s="25"/>
      <c r="E14" s="26"/>
      <c r="F14" s="26"/>
      <c r="G14" s="26"/>
      <c r="H14" s="26"/>
    </row>
  </sheetData>
  <mergeCells count="2">
    <mergeCell ref="D13:D14"/>
    <mergeCell ref="E13:H14"/>
  </mergeCells>
  <conditionalFormatting sqref="B11:H11 B13:C13">
    <cfRule type="expression" dxfId="21" priority="2">
      <formula>AND(DAY(B11)&gt;=1,DAY(B11)&lt;=15)</formula>
    </cfRule>
  </conditionalFormatting>
  <conditionalFormatting sqref="B3:G3">
    <cfRule type="expression" dxfId="20"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février"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"Mars "&amp;AnnéeCalendrier</f>
        <v>Mars 2017</v>
      </c>
      <c r="C1" s="17"/>
      <c r="D1" s="17"/>
      <c r="E1" s="3"/>
      <c r="F1" s="3"/>
      <c r="G1" s="3"/>
      <c r="H1" s="4"/>
    </row>
    <row r="2" spans="1:8" ht="21.75" customHeight="1" thickBot="1" x14ac:dyDescent="0.3">
      <c r="A2" s="18"/>
      <c r="B2" s="13" t="str">
        <f>IF( 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JoursEtSemaines+DATE(AnnéeCalendrier,3,1)-WEEKDAY(DATE(AnnéeCalendrier,3,1),( DébutSemaine="LUNDI")+1)+1</f>
        <v>42793</v>
      </c>
      <c r="C3" s="8">
        <f ca="1"/>
        <v>42794</v>
      </c>
      <c r="D3" s="8">
        <f ca="1"/>
        <v>42795</v>
      </c>
      <c r="E3" s="8">
        <f ca="1"/>
        <v>42796</v>
      </c>
      <c r="F3" s="8">
        <f ca="1"/>
        <v>42797</v>
      </c>
      <c r="G3" s="8">
        <f ca="1"/>
        <v>42798</v>
      </c>
      <c r="H3" s="8">
        <f ca="1"/>
        <v>42799</v>
      </c>
    </row>
    <row r="4" spans="1:8" ht="57.95" customHeight="1" x14ac:dyDescent="0.25">
      <c r="A4" s="18"/>
      <c r="B4" s="18"/>
      <c r="C4" s="18"/>
      <c r="D4" s="18"/>
      <c r="E4" s="18"/>
      <c r="F4" s="18"/>
      <c r="G4" s="18"/>
      <c r="H4" s="18"/>
    </row>
    <row r="5" spans="1:8" ht="19.5" customHeight="1" x14ac:dyDescent="0.25">
      <c r="A5" s="18"/>
      <c r="B5" s="16">
        <f t="array" aca="1" ref="B5:H5" ca="1">JoursEtSemaines+DATE(AnnéeCalendrier,3,1)-WEEKDAY(DATE(AnnéeCalendrier,3,1),( DébutSemaine="LUNDI")+1)+8</f>
        <v>42800</v>
      </c>
      <c r="C5" s="16">
        <f ca="1"/>
        <v>42801</v>
      </c>
      <c r="D5" s="16">
        <f ca="1"/>
        <v>42802</v>
      </c>
      <c r="E5" s="16">
        <f ca="1"/>
        <v>42803</v>
      </c>
      <c r="F5" s="16">
        <f ca="1"/>
        <v>42804</v>
      </c>
      <c r="G5" s="16">
        <f ca="1"/>
        <v>42805</v>
      </c>
      <c r="H5" s="16">
        <f ca="1"/>
        <v>42806</v>
      </c>
    </row>
    <row r="6" spans="1:8" ht="57.95" customHeight="1" x14ac:dyDescent="0.25">
      <c r="A6" s="18"/>
      <c r="B6" s="23"/>
      <c r="C6" s="23"/>
      <c r="D6" s="23"/>
      <c r="E6" s="23"/>
      <c r="F6" s="23"/>
      <c r="G6" s="23"/>
      <c r="H6" s="23"/>
    </row>
    <row r="7" spans="1:8" ht="19.5" customHeight="1" x14ac:dyDescent="0.25">
      <c r="A7" s="18"/>
      <c r="B7" s="8">
        <f t="array" aca="1" ref="B7:H7" ca="1">JoursEtSemaines+DATE(AnnéeCalendrier,3,1)-WEEKDAY(DATE(AnnéeCalendrier,3,1),( DébutSemaine="LUNDI")+1)+15</f>
        <v>42807</v>
      </c>
      <c r="C7" s="8">
        <f ca="1"/>
        <v>42808</v>
      </c>
      <c r="D7" s="8">
        <f ca="1"/>
        <v>42809</v>
      </c>
      <c r="E7" s="8">
        <f ca="1"/>
        <v>42810</v>
      </c>
      <c r="F7" s="8">
        <f ca="1"/>
        <v>42811</v>
      </c>
      <c r="G7" s="8">
        <f ca="1"/>
        <v>42812</v>
      </c>
      <c r="H7" s="8">
        <f ca="1"/>
        <v>42813</v>
      </c>
    </row>
    <row r="8" spans="1:8" ht="57.95" customHeight="1" x14ac:dyDescent="0.25">
      <c r="A8" s="18"/>
      <c r="B8" s="18"/>
      <c r="C8" s="18"/>
      <c r="D8" s="18"/>
      <c r="E8" s="18"/>
      <c r="F8" s="18"/>
      <c r="G8" s="18"/>
      <c r="H8" s="18"/>
    </row>
    <row r="9" spans="1:8" ht="19.5" customHeight="1" x14ac:dyDescent="0.25">
      <c r="A9" s="18"/>
      <c r="B9" s="16">
        <f t="array" aca="1" ref="B9:H9" ca="1">JoursEtSemaines+DATE(AnnéeCalendrier,3,1)-WEEKDAY(DATE(AnnéeCalendrier,3,1),( DébutSemaine="LUNDI")+1)+22</f>
        <v>42814</v>
      </c>
      <c r="C9" s="16">
        <f ca="1"/>
        <v>42815</v>
      </c>
      <c r="D9" s="16">
        <f ca="1"/>
        <v>42816</v>
      </c>
      <c r="E9" s="16">
        <f ca="1"/>
        <v>42817</v>
      </c>
      <c r="F9" s="16">
        <f ca="1"/>
        <v>42818</v>
      </c>
      <c r="G9" s="16">
        <f ca="1"/>
        <v>42819</v>
      </c>
      <c r="H9" s="16">
        <f ca="1"/>
        <v>42820</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JoursEtSemaines+DATE(AnnéeCalendrier,3,1)-WEEKDAY(DATE(AnnéeCalendrier,3,1),( DébutSemaine="LUNDI")+1)+29</f>
        <v>42821</v>
      </c>
      <c r="C11" s="8">
        <f ca="1"/>
        <v>42822</v>
      </c>
      <c r="D11" s="8">
        <f ca="1"/>
        <v>42823</v>
      </c>
      <c r="E11" s="8">
        <f ca="1"/>
        <v>42824</v>
      </c>
      <c r="F11" s="8">
        <f ca="1"/>
        <v>42825</v>
      </c>
      <c r="G11" s="8">
        <f ca="1"/>
        <v>42826</v>
      </c>
      <c r="H11" s="8">
        <f ca="1"/>
        <v>42827</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JoursEtSemaines+DATE(AnnéeCalendrier,3,1)-WEEKDAY(DATE(AnnéeCalendrier,3,1),( DébutSemaine="LUNDI")+1)+36</f>
        <v>42828</v>
      </c>
      <c r="C13" s="16">
        <f ca="1"/>
        <v>42829</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19" priority="2">
      <formula>AND(DAY(B11)&gt;=1,DAY(B11)&lt;=15)</formula>
    </cfRule>
  </conditionalFormatting>
  <conditionalFormatting sqref="B3:G3">
    <cfRule type="expression" dxfId="18" priority="1">
      <formula>DAY(B3)&gt;8</formula>
    </cfRule>
  </conditionalFormatting>
  <dataValidations count="9">
    <dataValidation allowBlank="1" showInputMessage="1" showErrorMessage="1" prompt="Cette ligne ainsi que les lignes 6, 8, 10, 12 et 14 sont des cellules destinées à la saisie de notes quotidiennes en rapport avec le jour civil figurant dans la cellule située au-dessus" sqref="B4"/>
    <dataValidation allowBlank="1" showInputMessage="1" showErrorMessage="1" prompt="Entrez les Notes dans cette cellule" sqref="E13:H14"/>
    <dataValidation allowBlank="1" showInputMessage="1" showErrorMessage="1" prompt="Entrez les Notes dans la cellule à droite" sqref="D13:D14"/>
    <dataValidation allowBlank="1" showInputMessage="1" showErrorMessage="1" prompt="Calendrier du mois de mars" sqref="A1"/>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Jour de la semaine déterminé automatiquement" sqref="C2:H2"/>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"Avril "&amp; AnnéeCalendrier</f>
        <v>Avril 2017</v>
      </c>
      <c r="C1" s="17"/>
      <c r="D1" s="17"/>
      <c r="E1" s="3"/>
      <c r="F1" s="3"/>
      <c r="G1" s="3"/>
      <c r="H1" s="4"/>
    </row>
    <row r="2" spans="1:8" ht="21.75" customHeight="1" thickBot="1" x14ac:dyDescent="0.3">
      <c r="A2" s="18"/>
      <c r="B2" s="13" t="str">
        <f>IF( 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 xml:space="preserve"> JoursEtSemaines+DATE( AnnéeCalendrier,4,1)-WEEKDAY(DATE( AnnéeCalendrier,4,1),( DébutSemaine="LUNDI")+1)+1</f>
        <v>42821</v>
      </c>
      <c r="C3" s="8">
        <f ca="1"/>
        <v>42822</v>
      </c>
      <c r="D3" s="8">
        <f ca="1"/>
        <v>42823</v>
      </c>
      <c r="E3" s="8">
        <f ca="1"/>
        <v>42824</v>
      </c>
      <c r="F3" s="8">
        <f ca="1"/>
        <v>42825</v>
      </c>
      <c r="G3" s="8">
        <f ca="1"/>
        <v>42826</v>
      </c>
      <c r="H3" s="8">
        <f ca="1"/>
        <v>42827</v>
      </c>
    </row>
    <row r="4" spans="1:8" ht="57.95" customHeight="1" x14ac:dyDescent="0.25">
      <c r="A4" s="18"/>
      <c r="B4" s="18"/>
      <c r="C4" s="18"/>
      <c r="D4" s="18"/>
      <c r="E4" s="18"/>
      <c r="F4" s="18"/>
      <c r="G4" s="18"/>
      <c r="H4" s="18"/>
    </row>
    <row r="5" spans="1:8" ht="19.5" customHeight="1" x14ac:dyDescent="0.25">
      <c r="A5" s="18"/>
      <c r="B5" s="16">
        <f t="array" aca="1" ref="B5:H5" ca="1" xml:space="preserve"> JoursEtSemaines+DATE( AnnéeCalendrier,4,1)-WEEKDAY(DATE( AnnéeCalendrier,4,1),( DébutSemaine="LUNDI")+1)+8</f>
        <v>42828</v>
      </c>
      <c r="C5" s="16">
        <f ca="1"/>
        <v>42829</v>
      </c>
      <c r="D5" s="16">
        <f ca="1"/>
        <v>42830</v>
      </c>
      <c r="E5" s="16">
        <f ca="1"/>
        <v>42831</v>
      </c>
      <c r="F5" s="16">
        <f ca="1"/>
        <v>42832</v>
      </c>
      <c r="G5" s="16">
        <f ca="1"/>
        <v>42833</v>
      </c>
      <c r="H5" s="16">
        <f ca="1"/>
        <v>42834</v>
      </c>
    </row>
    <row r="6" spans="1:8" ht="57.95" customHeight="1" x14ac:dyDescent="0.25">
      <c r="A6" s="18"/>
      <c r="B6" s="23"/>
      <c r="C6" s="23"/>
      <c r="D6" s="23"/>
      <c r="E6" s="23"/>
      <c r="F6" s="23"/>
      <c r="G6" s="23"/>
      <c r="H6" s="23"/>
    </row>
    <row r="7" spans="1:8" ht="19.5" customHeight="1" x14ac:dyDescent="0.25">
      <c r="A7" s="18"/>
      <c r="B7" s="8">
        <f t="array" aca="1" ref="B7:H7" ca="1" xml:space="preserve"> JoursEtSemaines+DATE( AnnéeCalendrier,4,1)-WEEKDAY(DATE( AnnéeCalendrier,4,1),( DébutSemaine="LUNDI")+1)+15</f>
        <v>42835</v>
      </c>
      <c r="C7" s="8">
        <f ca="1"/>
        <v>42836</v>
      </c>
      <c r="D7" s="8">
        <f ca="1"/>
        <v>42837</v>
      </c>
      <c r="E7" s="8">
        <f ca="1"/>
        <v>42838</v>
      </c>
      <c r="F7" s="8">
        <f ca="1"/>
        <v>42839</v>
      </c>
      <c r="G7" s="8">
        <f ca="1"/>
        <v>42840</v>
      </c>
      <c r="H7" s="8">
        <f ca="1"/>
        <v>42841</v>
      </c>
    </row>
    <row r="8" spans="1:8" ht="57.95" customHeight="1" x14ac:dyDescent="0.25">
      <c r="A8" s="18"/>
      <c r="B8" s="18"/>
      <c r="C8" s="18"/>
      <c r="D8" s="18"/>
      <c r="E8" s="18"/>
      <c r="F8" s="18"/>
      <c r="G8" s="18"/>
      <c r="H8" s="18"/>
    </row>
    <row r="9" spans="1:8" ht="19.5" customHeight="1" x14ac:dyDescent="0.25">
      <c r="A9" s="18"/>
      <c r="B9" s="16">
        <f t="array" aca="1" ref="B9:H9" ca="1" xml:space="preserve"> JoursEtSemaines+DATE( AnnéeCalendrier,4,1)-WEEKDAY(DATE( AnnéeCalendrier,4,1),( DébutSemaine="LUNDI")+1)+22</f>
        <v>42842</v>
      </c>
      <c r="C9" s="16">
        <f ca="1"/>
        <v>42843</v>
      </c>
      <c r="D9" s="16">
        <f ca="1"/>
        <v>42844</v>
      </c>
      <c r="E9" s="16">
        <f ca="1"/>
        <v>42845</v>
      </c>
      <c r="F9" s="16">
        <f ca="1"/>
        <v>42846</v>
      </c>
      <c r="G9" s="16">
        <f ca="1"/>
        <v>42847</v>
      </c>
      <c r="H9" s="16">
        <f ca="1"/>
        <v>42848</v>
      </c>
    </row>
    <row r="10" spans="1:8" ht="57.95" customHeight="1" x14ac:dyDescent="0.25">
      <c r="A10" s="18"/>
      <c r="B10" s="23"/>
      <c r="C10" s="23"/>
      <c r="D10" s="23"/>
      <c r="E10" s="23"/>
      <c r="F10" s="23"/>
      <c r="G10" s="23"/>
      <c r="H10" s="23"/>
    </row>
    <row r="11" spans="1:8" ht="19.5" customHeight="1" x14ac:dyDescent="0.25">
      <c r="A11" s="18"/>
      <c r="B11" s="8">
        <f t="array" aca="1" ref="B11:H11" ca="1" xml:space="preserve"> JoursEtSemaines+DATE( AnnéeCalendrier,4,1)-WEEKDAY(DATE( AnnéeCalendrier,4,1),( DébutSemaine="LUNDI")+1)+29</f>
        <v>42849</v>
      </c>
      <c r="C11" s="8">
        <f ca="1"/>
        <v>42850</v>
      </c>
      <c r="D11" s="8">
        <f ca="1"/>
        <v>42851</v>
      </c>
      <c r="E11" s="8">
        <f ca="1"/>
        <v>42852</v>
      </c>
      <c r="F11" s="8">
        <f ca="1"/>
        <v>42853</v>
      </c>
      <c r="G11" s="8">
        <f ca="1"/>
        <v>42854</v>
      </c>
      <c r="H11" s="8">
        <f ca="1"/>
        <v>42855</v>
      </c>
    </row>
    <row r="12" spans="1:8" ht="57.95" customHeight="1" x14ac:dyDescent="0.25">
      <c r="A12" s="18"/>
      <c r="B12" s="18"/>
      <c r="C12" s="18"/>
      <c r="D12" s="18"/>
      <c r="E12" s="18"/>
      <c r="F12" s="18"/>
      <c r="G12" s="18"/>
      <c r="H12" s="18"/>
    </row>
    <row r="13" spans="1:8" ht="19.5" customHeight="1" x14ac:dyDescent="0.25">
      <c r="A13" s="18"/>
      <c r="B13" s="16">
        <f t="array" aca="1" ref="B13:C13" ca="1" xml:space="preserve"> JoursEtSemaines+DATE( AnnéeCalendrier,4,1)-WEEKDAY(DATE( AnnéeCalendrier,4,1),( DébutSemaine="LUNDI")+1)+36</f>
        <v>42856</v>
      </c>
      <c r="C13" s="16">
        <f ca="1"/>
        <v>42857</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17" priority="2">
      <formula>AND(DAY(B11)&gt;=1,DAY(B11)&lt;=15)</formula>
    </cfRule>
  </conditionalFormatting>
  <conditionalFormatting sqref="B3:G3">
    <cfRule type="expression" dxfId="16"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avril"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"Mai "&amp;AnnéeCalendrier</f>
        <v>Mai 2017</v>
      </c>
      <c r="C1" s="17"/>
      <c r="D1" s="17"/>
      <c r="E1" s="3"/>
      <c r="F1" s="3"/>
      <c r="G1" s="3"/>
      <c r="H1" s="4"/>
    </row>
    <row r="2" spans="1:8" ht="21.75" customHeight="1" thickBot="1" x14ac:dyDescent="0.3">
      <c r="A2" s="18"/>
      <c r="B2" s="13" t="str">
        <f>IF( 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 xml:space="preserve"> JoursEtSemaines+DATE(AnnéeCalendrier,5,1)-WEEKDAY(DATE(AnnéeCalendrier,5,1),( DébutSemaine="LUNDI")+1)+1</f>
        <v>42856</v>
      </c>
      <c r="C3" s="8">
        <f ca="1"/>
        <v>42857</v>
      </c>
      <c r="D3" s="8">
        <f ca="1"/>
        <v>42858</v>
      </c>
      <c r="E3" s="8">
        <f ca="1"/>
        <v>42859</v>
      </c>
      <c r="F3" s="8">
        <f ca="1"/>
        <v>42860</v>
      </c>
      <c r="G3" s="8">
        <f ca="1"/>
        <v>42861</v>
      </c>
      <c r="H3" s="8">
        <f ca="1"/>
        <v>42862</v>
      </c>
    </row>
    <row r="4" spans="1:8" ht="57.95" customHeight="1" x14ac:dyDescent="0.25">
      <c r="A4" s="18"/>
      <c r="B4" s="18"/>
      <c r="C4" s="18"/>
      <c r="D4" s="18"/>
      <c r="E4" s="18"/>
      <c r="F4" s="18"/>
      <c r="G4" s="18"/>
      <c r="H4" s="18"/>
    </row>
    <row r="5" spans="1:8" ht="19.5" customHeight="1" x14ac:dyDescent="0.25">
      <c r="A5" s="18"/>
      <c r="B5" s="16">
        <f t="array" aca="1" ref="B5:H5" ca="1" xml:space="preserve"> JoursEtSemaines+DATE(AnnéeCalendrier,5,1)-WEEKDAY(DATE(AnnéeCalendrier,5,1),( DébutSemaine="LUNDI")+1)+8</f>
        <v>42863</v>
      </c>
      <c r="C5" s="16">
        <f ca="1"/>
        <v>42864</v>
      </c>
      <c r="D5" s="16">
        <f ca="1"/>
        <v>42865</v>
      </c>
      <c r="E5" s="16">
        <f ca="1"/>
        <v>42866</v>
      </c>
      <c r="F5" s="16">
        <f ca="1"/>
        <v>42867</v>
      </c>
      <c r="G5" s="16">
        <f ca="1"/>
        <v>42868</v>
      </c>
      <c r="H5" s="16">
        <f ca="1"/>
        <v>42869</v>
      </c>
    </row>
    <row r="6" spans="1:8" ht="57.95" customHeight="1" x14ac:dyDescent="0.25">
      <c r="A6" s="18"/>
      <c r="B6" s="23"/>
      <c r="C6" s="23"/>
      <c r="D6" s="23"/>
      <c r="E6" s="23"/>
      <c r="F6" s="23"/>
      <c r="G6" s="23"/>
      <c r="H6" s="23"/>
    </row>
    <row r="7" spans="1:8" ht="19.5" customHeight="1" x14ac:dyDescent="0.25">
      <c r="A7" s="18"/>
      <c r="B7" s="8">
        <f t="array" aca="1" ref="B7:H7" ca="1" xml:space="preserve"> JoursEtSemaines+DATE(AnnéeCalendrier,5,1)-WEEKDAY(DATE(AnnéeCalendrier,5,1),( DébutSemaine="LUNDI")+1)+15</f>
        <v>42870</v>
      </c>
      <c r="C7" s="8">
        <f ca="1"/>
        <v>42871</v>
      </c>
      <c r="D7" s="8">
        <f ca="1"/>
        <v>42872</v>
      </c>
      <c r="E7" s="8">
        <f ca="1"/>
        <v>42873</v>
      </c>
      <c r="F7" s="8">
        <f ca="1"/>
        <v>42874</v>
      </c>
      <c r="G7" s="8">
        <f ca="1"/>
        <v>42875</v>
      </c>
      <c r="H7" s="8">
        <f ca="1"/>
        <v>42876</v>
      </c>
    </row>
    <row r="8" spans="1:8" ht="57.95" customHeight="1" x14ac:dyDescent="0.25">
      <c r="A8" s="18"/>
      <c r="B8" s="18"/>
      <c r="C8" s="18"/>
      <c r="D8" s="18"/>
      <c r="E8" s="18"/>
      <c r="F8" s="18"/>
      <c r="G8" s="18"/>
      <c r="H8" s="18"/>
    </row>
    <row r="9" spans="1:8" ht="19.5" customHeight="1" x14ac:dyDescent="0.25">
      <c r="A9" s="18"/>
      <c r="B9" s="16">
        <f t="array" aca="1" ref="B9:H9" ca="1" xml:space="preserve"> JoursEtSemaines+DATE(AnnéeCalendrier,5,1)-WEEKDAY(DATE(AnnéeCalendrier,5,1),( DébutSemaine="LUNDI")+1)+22</f>
        <v>42877</v>
      </c>
      <c r="C9" s="16">
        <f ca="1"/>
        <v>42878</v>
      </c>
      <c r="D9" s="16">
        <f ca="1"/>
        <v>42879</v>
      </c>
      <c r="E9" s="16">
        <f ca="1"/>
        <v>42880</v>
      </c>
      <c r="F9" s="16">
        <f ca="1"/>
        <v>42881</v>
      </c>
      <c r="G9" s="16">
        <f ca="1"/>
        <v>42882</v>
      </c>
      <c r="H9" s="16">
        <f ca="1"/>
        <v>42883</v>
      </c>
    </row>
    <row r="10" spans="1:8" ht="57.95" customHeight="1" x14ac:dyDescent="0.25">
      <c r="A10" s="18"/>
      <c r="B10" s="23"/>
      <c r="C10" s="23"/>
      <c r="D10" s="23"/>
      <c r="E10" s="23"/>
      <c r="F10" s="23"/>
      <c r="G10" s="23"/>
      <c r="H10" s="23"/>
    </row>
    <row r="11" spans="1:8" ht="19.5" customHeight="1" x14ac:dyDescent="0.25">
      <c r="A11" s="18"/>
      <c r="B11" s="8">
        <f t="array" aca="1" ref="B11:H11" ca="1" xml:space="preserve"> JoursEtSemaines+DATE(AnnéeCalendrier,5,1)-WEEKDAY(DATE(AnnéeCalendrier,5,1),( DébutSemaine="LUNDI")+1)+29</f>
        <v>42884</v>
      </c>
      <c r="C11" s="8">
        <f ca="1"/>
        <v>42885</v>
      </c>
      <c r="D11" s="8">
        <f ca="1"/>
        <v>42886</v>
      </c>
      <c r="E11" s="8">
        <f ca="1"/>
        <v>42887</v>
      </c>
      <c r="F11" s="8">
        <f ca="1"/>
        <v>42888</v>
      </c>
      <c r="G11" s="8">
        <f ca="1"/>
        <v>42889</v>
      </c>
      <c r="H11" s="8">
        <f ca="1"/>
        <v>42890</v>
      </c>
    </row>
    <row r="12" spans="1:8" ht="57.95" customHeight="1" x14ac:dyDescent="0.25">
      <c r="A12" s="18"/>
      <c r="B12" s="18"/>
      <c r="C12" s="18"/>
      <c r="D12" s="18"/>
      <c r="E12" s="18"/>
      <c r="F12" s="18"/>
      <c r="G12" s="18"/>
      <c r="H12" s="18"/>
    </row>
    <row r="13" spans="1:8" ht="19.5" customHeight="1" x14ac:dyDescent="0.25">
      <c r="A13" s="18"/>
      <c r="B13" s="16">
        <f t="array" aca="1" ref="B13:C13" ca="1" xml:space="preserve"> JoursEtSemaines+DATE(AnnéeCalendrier,5,1)-WEEKDAY(DATE(AnnéeCalendrier,5,1),( DébutSemaine="LUNDI")+1)+36</f>
        <v>42891</v>
      </c>
      <c r="C13" s="16">
        <f ca="1"/>
        <v>42892</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15" priority="2">
      <formula>AND(DAY(B11)&gt;=1,DAY(B11)&lt;=15)</formula>
    </cfRule>
  </conditionalFormatting>
  <conditionalFormatting sqref="B3:G3">
    <cfRule type="expression" dxfId="14"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mai"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"Juin "&amp;AnnéeCalendrier</f>
        <v>Juin 2017</v>
      </c>
      <c r="C1" s="17"/>
      <c r="D1" s="17"/>
      <c r="E1" s="3"/>
      <c r="F1" s="3"/>
      <c r="G1" s="3"/>
      <c r="H1" s="4"/>
    </row>
    <row r="2" spans="1:8" ht="21.75" customHeight="1" thickBot="1" x14ac:dyDescent="0.3">
      <c r="A2" s="18"/>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JoursEtSemaines+DATE(AnnéeCalendrier,6,1)-WEEKDAY(DATE(AnnéeCalendrier,6,1),(DébutSemaine="LUNDI")+1)+1</f>
        <v>42884</v>
      </c>
      <c r="C3" s="8">
        <f ca="1"/>
        <v>42885</v>
      </c>
      <c r="D3" s="8">
        <f ca="1"/>
        <v>42886</v>
      </c>
      <c r="E3" s="8">
        <f ca="1"/>
        <v>42887</v>
      </c>
      <c r="F3" s="8">
        <f ca="1"/>
        <v>42888</v>
      </c>
      <c r="G3" s="8">
        <f ca="1"/>
        <v>42889</v>
      </c>
      <c r="H3" s="8">
        <f ca="1"/>
        <v>42890</v>
      </c>
    </row>
    <row r="4" spans="1:8" ht="57.95" customHeight="1" x14ac:dyDescent="0.25">
      <c r="A4" s="18"/>
      <c r="B4" s="18"/>
      <c r="C4" s="18"/>
      <c r="D4" s="18"/>
      <c r="E4" s="18"/>
      <c r="F4" s="18"/>
      <c r="G4" s="18"/>
      <c r="H4" s="18"/>
    </row>
    <row r="5" spans="1:8" ht="19.5" customHeight="1" x14ac:dyDescent="0.25">
      <c r="A5" s="18"/>
      <c r="B5" s="16">
        <f t="array" aca="1" ref="B5:H5" ca="1">JoursEtSemaines+DATE(AnnéeCalendrier,6,1)-WEEKDAY(DATE(AnnéeCalendrier,6,1),(DébutSemaine="LUNDI")+1)+8</f>
        <v>42891</v>
      </c>
      <c r="C5" s="16">
        <f ca="1"/>
        <v>42892</v>
      </c>
      <c r="D5" s="16">
        <f ca="1"/>
        <v>42893</v>
      </c>
      <c r="E5" s="16">
        <f ca="1"/>
        <v>42894</v>
      </c>
      <c r="F5" s="16">
        <f ca="1"/>
        <v>42895</v>
      </c>
      <c r="G5" s="16">
        <f ca="1"/>
        <v>42896</v>
      </c>
      <c r="H5" s="16">
        <f ca="1"/>
        <v>42897</v>
      </c>
    </row>
    <row r="6" spans="1:8" ht="57.95" customHeight="1" x14ac:dyDescent="0.25">
      <c r="A6" s="18"/>
      <c r="B6" s="23"/>
      <c r="C6" s="23"/>
      <c r="D6" s="23"/>
      <c r="E6" s="23"/>
      <c r="F6" s="23"/>
      <c r="G6" s="23"/>
      <c r="H6" s="23"/>
    </row>
    <row r="7" spans="1:8" ht="19.5" customHeight="1" x14ac:dyDescent="0.25">
      <c r="A7" s="18"/>
      <c r="B7" s="8">
        <f t="array" aca="1" ref="B7:H7" ca="1">JoursEtSemaines+DATE(AnnéeCalendrier,6,1)-WEEKDAY(DATE(AnnéeCalendrier,6,1),(DébutSemaine="LUNDI")+1)+15</f>
        <v>42898</v>
      </c>
      <c r="C7" s="8">
        <f ca="1"/>
        <v>42899</v>
      </c>
      <c r="D7" s="8">
        <f ca="1"/>
        <v>42900</v>
      </c>
      <c r="E7" s="8">
        <f ca="1"/>
        <v>42901</v>
      </c>
      <c r="F7" s="8">
        <f ca="1"/>
        <v>42902</v>
      </c>
      <c r="G7" s="8">
        <f ca="1"/>
        <v>42903</v>
      </c>
      <c r="H7" s="8">
        <f ca="1"/>
        <v>42904</v>
      </c>
    </row>
    <row r="8" spans="1:8" ht="57.95" customHeight="1" x14ac:dyDescent="0.25">
      <c r="A8" s="18"/>
      <c r="B8" s="18"/>
      <c r="C8" s="18"/>
      <c r="D8" s="18"/>
      <c r="E8" s="18"/>
      <c r="F8" s="18"/>
      <c r="G8" s="18"/>
      <c r="H8" s="18"/>
    </row>
    <row r="9" spans="1:8" ht="19.5" customHeight="1" x14ac:dyDescent="0.25">
      <c r="A9" s="18"/>
      <c r="B9" s="16">
        <f t="array" aca="1" ref="B9:H9" ca="1">JoursEtSemaines+DATE(AnnéeCalendrier,6,1)-WEEKDAY(DATE(AnnéeCalendrier,6,1),(DébutSemaine="LUNDI")+1)+22</f>
        <v>42905</v>
      </c>
      <c r="C9" s="16">
        <f ca="1"/>
        <v>42906</v>
      </c>
      <c r="D9" s="16">
        <f ca="1"/>
        <v>42907</v>
      </c>
      <c r="E9" s="16">
        <f ca="1"/>
        <v>42908</v>
      </c>
      <c r="F9" s="16">
        <f ca="1"/>
        <v>42909</v>
      </c>
      <c r="G9" s="16">
        <f ca="1"/>
        <v>42910</v>
      </c>
      <c r="H9" s="16">
        <f ca="1"/>
        <v>42911</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JoursEtSemaines+DATE(AnnéeCalendrier,6,1)-WEEKDAY(DATE(AnnéeCalendrier,6,1),(DébutSemaine="LUNDI")+1)+29</f>
        <v>42912</v>
      </c>
      <c r="C11" s="8">
        <f ca="1"/>
        <v>42913</v>
      </c>
      <c r="D11" s="8">
        <f ca="1"/>
        <v>42914</v>
      </c>
      <c r="E11" s="8">
        <f ca="1"/>
        <v>42915</v>
      </c>
      <c r="F11" s="8">
        <f ca="1"/>
        <v>42916</v>
      </c>
      <c r="G11" s="8">
        <f ca="1"/>
        <v>42917</v>
      </c>
      <c r="H11" s="8">
        <f ca="1"/>
        <v>42918</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JoursEtSemaines+DATE(AnnéeCalendrier,6,1)-WEEKDAY(DATE(AnnéeCalendrier,6,1),(DébutSemaine="LUNDI")+1)+36</f>
        <v>42919</v>
      </c>
      <c r="C13" s="16">
        <f ca="1"/>
        <v>42920</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13" priority="2">
      <formula>AND(DAY(B11)&gt;=1,DAY(B11)&lt;=15)</formula>
    </cfRule>
  </conditionalFormatting>
  <conditionalFormatting sqref="B3:G3">
    <cfRule type="expression" dxfId="12"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juin"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fitToPage="1"/>
  </sheetPr>
  <dimension ref="A1:H14"/>
  <sheetViews>
    <sheetView showGridLines="0" zoomScaleNormal="10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"Juillet "&amp;AnnéeCalendrier</f>
        <v>Juillet 2017</v>
      </c>
      <c r="C1" s="17"/>
      <c r="D1" s="17"/>
      <c r="E1" s="3"/>
      <c r="F1" s="3"/>
      <c r="G1" s="3"/>
      <c r="H1" s="4"/>
    </row>
    <row r="2" spans="1:8" ht="21.75" customHeight="1" thickBot="1" x14ac:dyDescent="0.3">
      <c r="A2" s="18"/>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JoursEtSemaines+DATE(AnnéeCalendrier,7,1)-WEEKDAY(DATE(AnnéeCalendrier,7,1),(DébutSemaine="LUNDI")+1)+1</f>
        <v>42912</v>
      </c>
      <c r="C3" s="8">
        <f ca="1"/>
        <v>42913</v>
      </c>
      <c r="D3" s="8">
        <f ca="1"/>
        <v>42914</v>
      </c>
      <c r="E3" s="8">
        <f ca="1"/>
        <v>42915</v>
      </c>
      <c r="F3" s="8">
        <f ca="1"/>
        <v>42916</v>
      </c>
      <c r="G3" s="8">
        <f ca="1"/>
        <v>42917</v>
      </c>
      <c r="H3" s="8">
        <f ca="1"/>
        <v>42918</v>
      </c>
    </row>
    <row r="4" spans="1:8" ht="57.95" customHeight="1" x14ac:dyDescent="0.25">
      <c r="A4" s="18"/>
      <c r="B4" s="18"/>
      <c r="C4" s="18"/>
      <c r="D4" s="18"/>
      <c r="E4" s="18"/>
      <c r="F4" s="18"/>
      <c r="G4" s="18"/>
      <c r="H4" s="18"/>
    </row>
    <row r="5" spans="1:8" ht="19.5" customHeight="1" x14ac:dyDescent="0.25">
      <c r="A5" s="18"/>
      <c r="B5" s="16">
        <f t="array" aca="1" ref="B5:H5" ca="1">JoursEtSemaines+DATE(AnnéeCalendrier,7,1)-WEEKDAY(DATE(AnnéeCalendrier,7,1),(DébutSemaine="LUNDI")+1)+8</f>
        <v>42919</v>
      </c>
      <c r="C5" s="16">
        <f ca="1"/>
        <v>42920</v>
      </c>
      <c r="D5" s="16">
        <f ca="1"/>
        <v>42921</v>
      </c>
      <c r="E5" s="16">
        <f ca="1"/>
        <v>42922</v>
      </c>
      <c r="F5" s="16">
        <f ca="1"/>
        <v>42923</v>
      </c>
      <c r="G5" s="16">
        <f ca="1"/>
        <v>42924</v>
      </c>
      <c r="H5" s="16">
        <f ca="1"/>
        <v>42925</v>
      </c>
    </row>
    <row r="6" spans="1:8" ht="57.95" customHeight="1" x14ac:dyDescent="0.25">
      <c r="A6" s="18"/>
      <c r="B6" s="23"/>
      <c r="C6" s="23"/>
      <c r="D6" s="23"/>
      <c r="E6" s="23"/>
      <c r="F6" s="23"/>
      <c r="G6" s="23"/>
      <c r="H6" s="23"/>
    </row>
    <row r="7" spans="1:8" ht="19.5" customHeight="1" x14ac:dyDescent="0.25">
      <c r="A7" s="18"/>
      <c r="B7" s="8">
        <f t="array" aca="1" ref="B7:H7" ca="1">JoursEtSemaines+DATE(AnnéeCalendrier,7,1)-WEEKDAY(DATE(AnnéeCalendrier,7,1),(DébutSemaine="LUNDI")+1)+15</f>
        <v>42926</v>
      </c>
      <c r="C7" s="8">
        <f ca="1"/>
        <v>42927</v>
      </c>
      <c r="D7" s="8">
        <f ca="1"/>
        <v>42928</v>
      </c>
      <c r="E7" s="8">
        <f ca="1"/>
        <v>42929</v>
      </c>
      <c r="F7" s="8">
        <f ca="1"/>
        <v>42930</v>
      </c>
      <c r="G7" s="8">
        <f ca="1"/>
        <v>42931</v>
      </c>
      <c r="H7" s="8">
        <f ca="1"/>
        <v>42932</v>
      </c>
    </row>
    <row r="8" spans="1:8" ht="57.95" customHeight="1" x14ac:dyDescent="0.25">
      <c r="A8" s="18"/>
      <c r="B8" s="18"/>
      <c r="C8" s="18"/>
      <c r="D8" s="18"/>
      <c r="E8" s="18"/>
      <c r="F8" s="18"/>
      <c r="G8" s="18"/>
      <c r="H8" s="18"/>
    </row>
    <row r="9" spans="1:8" ht="19.5" customHeight="1" x14ac:dyDescent="0.25">
      <c r="A9" s="18"/>
      <c r="B9" s="16">
        <f t="array" aca="1" ref="B9:H9" ca="1">JoursEtSemaines+DATE(AnnéeCalendrier,7,1)-WEEKDAY(DATE(AnnéeCalendrier,7,1),(DébutSemaine="LUNDI")+1)+22</f>
        <v>42933</v>
      </c>
      <c r="C9" s="16">
        <f ca="1"/>
        <v>42934</v>
      </c>
      <c r="D9" s="16">
        <f ca="1"/>
        <v>42935</v>
      </c>
      <c r="E9" s="16">
        <f ca="1"/>
        <v>42936</v>
      </c>
      <c r="F9" s="16">
        <f ca="1"/>
        <v>42937</v>
      </c>
      <c r="G9" s="16">
        <f ca="1"/>
        <v>42938</v>
      </c>
      <c r="H9" s="16">
        <f ca="1"/>
        <v>42939</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JoursEtSemaines+DATE(AnnéeCalendrier,7,1)-WEEKDAY(DATE(AnnéeCalendrier,7,1),(DébutSemaine="LUNDI")+1)+29</f>
        <v>42940</v>
      </c>
      <c r="C11" s="8">
        <f ca="1"/>
        <v>42941</v>
      </c>
      <c r="D11" s="8">
        <f ca="1"/>
        <v>42942</v>
      </c>
      <c r="E11" s="8">
        <f ca="1"/>
        <v>42943</v>
      </c>
      <c r="F11" s="8">
        <f ca="1"/>
        <v>42944</v>
      </c>
      <c r="G11" s="8">
        <f ca="1"/>
        <v>42945</v>
      </c>
      <c r="H11" s="8">
        <f ca="1"/>
        <v>42946</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JoursEtSemaines+DATE(AnnéeCalendrier,7,1)-WEEKDAY(DATE(AnnéeCalendrier,7,1),(DébutSemaine="LUNDI")+1)+36</f>
        <v>42947</v>
      </c>
      <c r="C13" s="16">
        <f ca="1"/>
        <v>42948</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11" priority="2">
      <formula>AND(DAY(B11)&gt;=1,DAY(B11)&lt;=15)</formula>
    </cfRule>
  </conditionalFormatting>
  <conditionalFormatting sqref="B3:G3">
    <cfRule type="expression" dxfId="10"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juillet"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"Août "&amp;AnnéeCalendrier</f>
        <v>Août 2017</v>
      </c>
      <c r="C1" s="17"/>
      <c r="D1" s="17"/>
      <c r="E1" s="3"/>
      <c r="F1" s="3"/>
      <c r="G1" s="3"/>
      <c r="H1" s="4"/>
    </row>
    <row r="2" spans="1:8" ht="21.75" customHeight="1" thickBot="1" x14ac:dyDescent="0.3">
      <c r="A2" s="18"/>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JoursEtSemaines+DATE(AnnéeCalendrier,8,1)-WEEKDAY(DATE(AnnéeCalendrier,8,1),(DébutSemaine="LUNDI")+1)+1</f>
        <v>42947</v>
      </c>
      <c r="C3" s="8">
        <f ca="1"/>
        <v>42948</v>
      </c>
      <c r="D3" s="8">
        <f ca="1"/>
        <v>42949</v>
      </c>
      <c r="E3" s="8">
        <f ca="1"/>
        <v>42950</v>
      </c>
      <c r="F3" s="8">
        <f ca="1"/>
        <v>42951</v>
      </c>
      <c r="G3" s="8">
        <f ca="1"/>
        <v>42952</v>
      </c>
      <c r="H3" s="8">
        <f ca="1"/>
        <v>42953</v>
      </c>
    </row>
    <row r="4" spans="1:8" ht="57.95" customHeight="1" x14ac:dyDescent="0.25">
      <c r="A4" s="18"/>
      <c r="B4" s="18"/>
      <c r="C4" s="18"/>
      <c r="D4" s="18"/>
      <c r="E4" s="18"/>
      <c r="F4" s="18"/>
      <c r="G4" s="18"/>
      <c r="H4" s="18"/>
    </row>
    <row r="5" spans="1:8" ht="19.5" customHeight="1" x14ac:dyDescent="0.25">
      <c r="A5" s="18"/>
      <c r="B5" s="16">
        <f t="array" aca="1" ref="B5:H5" ca="1">JoursEtSemaines+DATE(AnnéeCalendrier,8,1)-WEEKDAY(DATE(AnnéeCalendrier,8,1),(DébutSemaine="LUNDI")+1)+8</f>
        <v>42954</v>
      </c>
      <c r="C5" s="16">
        <f ca="1"/>
        <v>42955</v>
      </c>
      <c r="D5" s="16">
        <f ca="1"/>
        <v>42956</v>
      </c>
      <c r="E5" s="16">
        <f ca="1"/>
        <v>42957</v>
      </c>
      <c r="F5" s="16">
        <f ca="1"/>
        <v>42958</v>
      </c>
      <c r="G5" s="16">
        <f ca="1"/>
        <v>42959</v>
      </c>
      <c r="H5" s="16">
        <f ca="1"/>
        <v>42960</v>
      </c>
    </row>
    <row r="6" spans="1:8" ht="57.95" customHeight="1" x14ac:dyDescent="0.25">
      <c r="A6" s="18"/>
      <c r="B6" s="23"/>
      <c r="C6" s="23"/>
      <c r="D6" s="23"/>
      <c r="E6" s="23"/>
      <c r="F6" s="23"/>
      <c r="G6" s="23"/>
      <c r="H6" s="23"/>
    </row>
    <row r="7" spans="1:8" ht="19.5" customHeight="1" x14ac:dyDescent="0.25">
      <c r="A7" s="18"/>
      <c r="B7" s="8">
        <f t="array" aca="1" ref="B7:H7" ca="1">JoursEtSemaines+DATE(AnnéeCalendrier,8,1)-WEEKDAY(DATE(AnnéeCalendrier,8,1),(DébutSemaine="LUNDI")+1)+15</f>
        <v>42961</v>
      </c>
      <c r="C7" s="8">
        <f ca="1"/>
        <v>42962</v>
      </c>
      <c r="D7" s="8">
        <f ca="1"/>
        <v>42963</v>
      </c>
      <c r="E7" s="8">
        <f ca="1"/>
        <v>42964</v>
      </c>
      <c r="F7" s="8">
        <f ca="1"/>
        <v>42965</v>
      </c>
      <c r="G7" s="8">
        <f ca="1"/>
        <v>42966</v>
      </c>
      <c r="H7" s="8">
        <f ca="1"/>
        <v>42967</v>
      </c>
    </row>
    <row r="8" spans="1:8" ht="57.95" customHeight="1" x14ac:dyDescent="0.25">
      <c r="A8" s="18"/>
      <c r="B8" s="18"/>
      <c r="C8" s="18"/>
      <c r="D8" s="18"/>
      <c r="E8" s="18"/>
      <c r="F8" s="18"/>
      <c r="G8" s="18"/>
      <c r="H8" s="18"/>
    </row>
    <row r="9" spans="1:8" ht="19.5" customHeight="1" x14ac:dyDescent="0.25">
      <c r="A9" s="18"/>
      <c r="B9" s="16">
        <f t="array" aca="1" ref="B9:H9" ca="1">JoursEtSemaines+DATE(AnnéeCalendrier,8,1)-WEEKDAY(DATE(AnnéeCalendrier,8,1),(DébutSemaine="LUNDI")+1)+22</f>
        <v>42968</v>
      </c>
      <c r="C9" s="16">
        <f ca="1"/>
        <v>42969</v>
      </c>
      <c r="D9" s="16">
        <f ca="1"/>
        <v>42970</v>
      </c>
      <c r="E9" s="16">
        <f ca="1"/>
        <v>42971</v>
      </c>
      <c r="F9" s="16">
        <f ca="1"/>
        <v>42972</v>
      </c>
      <c r="G9" s="16">
        <f ca="1"/>
        <v>42973</v>
      </c>
      <c r="H9" s="16">
        <f ca="1"/>
        <v>42974</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JoursEtSemaines+DATE(AnnéeCalendrier,8,1)-WEEKDAY(DATE(AnnéeCalendrier,8,1),(DébutSemaine="LUNDI")+1)+29</f>
        <v>42975</v>
      </c>
      <c r="C11" s="8">
        <f ca="1"/>
        <v>42976</v>
      </c>
      <c r="D11" s="8">
        <f ca="1"/>
        <v>42977</v>
      </c>
      <c r="E11" s="8">
        <f ca="1"/>
        <v>42978</v>
      </c>
      <c r="F11" s="8">
        <f ca="1"/>
        <v>42979</v>
      </c>
      <c r="G11" s="8">
        <f ca="1"/>
        <v>42980</v>
      </c>
      <c r="H11" s="8">
        <f ca="1"/>
        <v>42981</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JoursEtSemaines+DATE(AnnéeCalendrier,8,1)-WEEKDAY(DATE(AnnéeCalendrier,8,1),(DébutSemaine="LUNDI")+1)+36</f>
        <v>42982</v>
      </c>
      <c r="C13" s="16">
        <f ca="1"/>
        <v>42983</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9" priority="2">
      <formula>AND(DAY(B11)&gt;=1,DAY(B11)&lt;=15)</formula>
    </cfRule>
  </conditionalFormatting>
  <conditionalFormatting sqref="B3:G3">
    <cfRule type="expression" dxfId="8"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août"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249977111117893"/>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"Septembre "&amp;AnnéeCalendrier</f>
        <v>Septembre 2017</v>
      </c>
      <c r="C1" s="17"/>
      <c r="D1" s="17"/>
      <c r="E1" s="3"/>
      <c r="F1" s="3"/>
      <c r="G1" s="3"/>
      <c r="H1" s="4"/>
    </row>
    <row r="2" spans="1:8" ht="21.75" customHeight="1" thickBot="1" x14ac:dyDescent="0.3">
      <c r="A2" s="18"/>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JoursEtSemaines+DATE(AnnéeCalendrier,9,1)-WEEKDAY(DATE(AnnéeCalendrier,9,1),(DébutSemaine="LUNDI")+1)+1</f>
        <v>42975</v>
      </c>
      <c r="C3" s="8">
        <f ca="1"/>
        <v>42976</v>
      </c>
      <c r="D3" s="8">
        <f ca="1"/>
        <v>42977</v>
      </c>
      <c r="E3" s="8">
        <f ca="1"/>
        <v>42978</v>
      </c>
      <c r="F3" s="8">
        <f ca="1"/>
        <v>42979</v>
      </c>
      <c r="G3" s="8">
        <f ca="1"/>
        <v>42980</v>
      </c>
      <c r="H3" s="8">
        <f ca="1"/>
        <v>42981</v>
      </c>
    </row>
    <row r="4" spans="1:8" ht="57.95" customHeight="1" x14ac:dyDescent="0.25">
      <c r="A4" s="18"/>
      <c r="B4" s="18"/>
      <c r="C4" s="18"/>
      <c r="D4" s="18"/>
      <c r="E4" s="18"/>
      <c r="F4" s="18"/>
      <c r="G4" s="18"/>
      <c r="H4" s="18"/>
    </row>
    <row r="5" spans="1:8" ht="19.5" customHeight="1" x14ac:dyDescent="0.25">
      <c r="A5" s="18"/>
      <c r="B5" s="16">
        <f t="array" aca="1" ref="B5:H5" ca="1">JoursEtSemaines+DATE(AnnéeCalendrier,9,1)-WEEKDAY(DATE(AnnéeCalendrier,9,1),(DébutSemaine="LUNDI")+1)+8</f>
        <v>42982</v>
      </c>
      <c r="C5" s="16">
        <f ca="1"/>
        <v>42983</v>
      </c>
      <c r="D5" s="16">
        <f ca="1"/>
        <v>42984</v>
      </c>
      <c r="E5" s="16">
        <f ca="1"/>
        <v>42985</v>
      </c>
      <c r="F5" s="16">
        <f ca="1"/>
        <v>42986</v>
      </c>
      <c r="G5" s="16">
        <f ca="1"/>
        <v>42987</v>
      </c>
      <c r="H5" s="16">
        <f ca="1"/>
        <v>42988</v>
      </c>
    </row>
    <row r="6" spans="1:8" ht="57.95" customHeight="1" x14ac:dyDescent="0.25">
      <c r="A6" s="18"/>
      <c r="B6" s="23"/>
      <c r="C6" s="23"/>
      <c r="D6" s="23"/>
      <c r="E6" s="23"/>
      <c r="F6" s="23"/>
      <c r="G6" s="23"/>
      <c r="H6" s="23"/>
    </row>
    <row r="7" spans="1:8" ht="19.5" customHeight="1" x14ac:dyDescent="0.25">
      <c r="A7" s="18"/>
      <c r="B7" s="8">
        <f t="array" aca="1" ref="B7:H7" ca="1">JoursEtSemaines+DATE(AnnéeCalendrier,9,1)-WEEKDAY(DATE(AnnéeCalendrier,9,1),(DébutSemaine="LUNDI")+1)+15</f>
        <v>42989</v>
      </c>
      <c r="C7" s="8">
        <f ca="1"/>
        <v>42990</v>
      </c>
      <c r="D7" s="8">
        <f ca="1"/>
        <v>42991</v>
      </c>
      <c r="E7" s="8">
        <f ca="1"/>
        <v>42992</v>
      </c>
      <c r="F7" s="8">
        <f ca="1"/>
        <v>42993</v>
      </c>
      <c r="G7" s="8">
        <f ca="1"/>
        <v>42994</v>
      </c>
      <c r="H7" s="8">
        <f ca="1"/>
        <v>42995</v>
      </c>
    </row>
    <row r="8" spans="1:8" ht="57.95" customHeight="1" x14ac:dyDescent="0.25">
      <c r="A8" s="18"/>
      <c r="B8" s="18"/>
      <c r="C8" s="18"/>
      <c r="D8" s="18"/>
      <c r="E8" s="18"/>
      <c r="F8" s="18"/>
      <c r="G8" s="18"/>
      <c r="H8" s="18"/>
    </row>
    <row r="9" spans="1:8" ht="19.5" customHeight="1" x14ac:dyDescent="0.25">
      <c r="A9" s="18"/>
      <c r="B9" s="16">
        <f t="array" aca="1" ref="B9:H9" ca="1">JoursEtSemaines+DATE(AnnéeCalendrier,9,1)-WEEKDAY(DATE(AnnéeCalendrier,9,1),(DébutSemaine="LUNDI")+1)+22</f>
        <v>42996</v>
      </c>
      <c r="C9" s="16">
        <f ca="1"/>
        <v>42997</v>
      </c>
      <c r="D9" s="16">
        <f ca="1"/>
        <v>42998</v>
      </c>
      <c r="E9" s="16">
        <f ca="1"/>
        <v>42999</v>
      </c>
      <c r="F9" s="16">
        <f ca="1"/>
        <v>43000</v>
      </c>
      <c r="G9" s="16">
        <f ca="1"/>
        <v>43001</v>
      </c>
      <c r="H9" s="16">
        <f ca="1"/>
        <v>43002</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JoursEtSemaines+DATE(AnnéeCalendrier,9,1)-WEEKDAY(DATE(AnnéeCalendrier,9,1),(DébutSemaine="LUNDI")+1)+29</f>
        <v>43003</v>
      </c>
      <c r="C11" s="8">
        <f ca="1"/>
        <v>43004</v>
      </c>
      <c r="D11" s="8">
        <f ca="1"/>
        <v>43005</v>
      </c>
      <c r="E11" s="8">
        <f ca="1"/>
        <v>43006</v>
      </c>
      <c r="F11" s="8">
        <f ca="1"/>
        <v>43007</v>
      </c>
      <c r="G11" s="8">
        <f ca="1"/>
        <v>43008</v>
      </c>
      <c r="H11" s="8">
        <f ca="1"/>
        <v>43009</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JoursEtSemaines+DATE(AnnéeCalendrier,9,1)-WEEKDAY(DATE(AnnéeCalendrier,9,1),(DébutSemaine="LUNDI")+1)+36</f>
        <v>43010</v>
      </c>
      <c r="C13" s="16">
        <f ca="1"/>
        <v>43011</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7" priority="2">
      <formula>AND(DAY(B11)&gt;=1,DAY(B11)&lt;=15)</formula>
    </cfRule>
  </conditionalFormatting>
  <conditionalFormatting sqref="B3:G3">
    <cfRule type="expression" dxfId="6"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septembre"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499984740745262"/>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s>
  <sheetData>
    <row r="1" spans="1:8" ht="59.25" customHeight="1" x14ac:dyDescent="0.25">
      <c r="A1" s="18"/>
      <c r="B1" s="17" t="str">
        <f ca="1">"Octobre "&amp;AnnéeCalendrier</f>
        <v>Octobre 2017</v>
      </c>
      <c r="C1" s="17"/>
      <c r="D1" s="17"/>
      <c r="E1" s="3"/>
      <c r="F1" s="3"/>
      <c r="G1" s="3"/>
      <c r="H1" s="4"/>
    </row>
    <row r="2" spans="1:8" ht="21.75" customHeight="1" thickBot="1" x14ac:dyDescent="0.3">
      <c r="A2" s="18"/>
      <c r="B2" s="13" t="str">
        <f>IF(DébutSemaine="DIMANCHE", "DIMANCHE","LUNDI")</f>
        <v>LUNDI</v>
      </c>
      <c r="C2" s="13" t="str">
        <f ca="1">UPPER(TEXT(C3,"jjjj"))</f>
        <v>MARDI</v>
      </c>
      <c r="D2" s="13" t="str">
        <f t="shared" ref="D2:H2" ca="1" si="0">UPPER(TEXT(D3,"jjjj"))</f>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JoursEtSemaines+DATE(AnnéeCalendrier,10,1)-WEEKDAY(DATE(AnnéeCalendrier,10,1),(DébutSemaine="LUNDI")+1)+1</f>
        <v>43003</v>
      </c>
      <c r="C3" s="8">
        <f ca="1"/>
        <v>43004</v>
      </c>
      <c r="D3" s="8">
        <f ca="1"/>
        <v>43005</v>
      </c>
      <c r="E3" s="8">
        <f ca="1"/>
        <v>43006</v>
      </c>
      <c r="F3" s="8">
        <f ca="1"/>
        <v>43007</v>
      </c>
      <c r="G3" s="8">
        <f ca="1"/>
        <v>43008</v>
      </c>
      <c r="H3" s="8">
        <f ca="1"/>
        <v>43009</v>
      </c>
    </row>
    <row r="4" spans="1:8" ht="57.95" customHeight="1" x14ac:dyDescent="0.25">
      <c r="A4" s="18"/>
      <c r="B4" s="18"/>
      <c r="C4" s="18"/>
      <c r="D4" s="18"/>
      <c r="E4" s="18"/>
      <c r="F4" s="18"/>
      <c r="G4" s="18"/>
      <c r="H4" s="18"/>
    </row>
    <row r="5" spans="1:8" ht="19.5" customHeight="1" x14ac:dyDescent="0.25">
      <c r="A5" s="18"/>
      <c r="B5" s="16">
        <f t="array" aca="1" ref="B5:H5" ca="1">JoursEtSemaines+DATE(AnnéeCalendrier,10,1)-WEEKDAY(DATE(AnnéeCalendrier,10,1),(DébutSemaine="LUNDI")+1)+8</f>
        <v>43010</v>
      </c>
      <c r="C5" s="16">
        <f ca="1"/>
        <v>43011</v>
      </c>
      <c r="D5" s="16">
        <f ca="1"/>
        <v>43012</v>
      </c>
      <c r="E5" s="16">
        <f ca="1"/>
        <v>43013</v>
      </c>
      <c r="F5" s="16">
        <f ca="1"/>
        <v>43014</v>
      </c>
      <c r="G5" s="16">
        <f ca="1"/>
        <v>43015</v>
      </c>
      <c r="H5" s="16">
        <f ca="1"/>
        <v>43016</v>
      </c>
    </row>
    <row r="6" spans="1:8" ht="57.95" customHeight="1" x14ac:dyDescent="0.25">
      <c r="A6" s="18"/>
      <c r="B6" s="23"/>
      <c r="C6" s="23"/>
      <c r="D6" s="23"/>
      <c r="E6" s="23"/>
      <c r="F6" s="23"/>
      <c r="G6" s="23"/>
      <c r="H6" s="23"/>
    </row>
    <row r="7" spans="1:8" ht="19.5" customHeight="1" x14ac:dyDescent="0.25">
      <c r="A7" s="18"/>
      <c r="B7" s="8">
        <f t="array" aca="1" ref="B7:H7" ca="1">JoursEtSemaines+DATE(AnnéeCalendrier,10,1)-WEEKDAY(DATE(AnnéeCalendrier,10,1),(DébutSemaine="LUNDI")+1)+15</f>
        <v>43017</v>
      </c>
      <c r="C7" s="8">
        <f ca="1"/>
        <v>43018</v>
      </c>
      <c r="D7" s="8">
        <f ca="1"/>
        <v>43019</v>
      </c>
      <c r="E7" s="8">
        <f ca="1"/>
        <v>43020</v>
      </c>
      <c r="F7" s="8">
        <f ca="1"/>
        <v>43021</v>
      </c>
      <c r="G7" s="8">
        <f ca="1"/>
        <v>43022</v>
      </c>
      <c r="H7" s="8">
        <f ca="1"/>
        <v>43023</v>
      </c>
    </row>
    <row r="8" spans="1:8" ht="57.95" customHeight="1" x14ac:dyDescent="0.25">
      <c r="A8" s="18"/>
      <c r="B8" s="18"/>
      <c r="C8" s="18"/>
      <c r="D8" s="18"/>
      <c r="E8" s="18"/>
      <c r="F8" s="18"/>
      <c r="G8" s="18"/>
      <c r="H8" s="18"/>
    </row>
    <row r="9" spans="1:8" ht="19.5" customHeight="1" x14ac:dyDescent="0.25">
      <c r="A9" s="18"/>
      <c r="B9" s="16">
        <f t="array" aca="1" ref="B9:H9" ca="1">JoursEtSemaines+DATE(AnnéeCalendrier,10,1)-WEEKDAY(DATE(AnnéeCalendrier,10,1),(DébutSemaine="LUNDI")+1)+22</f>
        <v>43024</v>
      </c>
      <c r="C9" s="16">
        <f ca="1"/>
        <v>43025</v>
      </c>
      <c r="D9" s="16">
        <f ca="1"/>
        <v>43026</v>
      </c>
      <c r="E9" s="16">
        <f ca="1"/>
        <v>43027</v>
      </c>
      <c r="F9" s="16">
        <f ca="1"/>
        <v>43028</v>
      </c>
      <c r="G9" s="16">
        <f ca="1"/>
        <v>43029</v>
      </c>
      <c r="H9" s="16">
        <f ca="1"/>
        <v>43030</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JoursEtSemaines+DATE(AnnéeCalendrier,10,1)-WEEKDAY(DATE(AnnéeCalendrier,10,1),(DébutSemaine="LUNDI")+1)+29</f>
        <v>43031</v>
      </c>
      <c r="C11" s="8">
        <f ca="1"/>
        <v>43032</v>
      </c>
      <c r="D11" s="8">
        <f ca="1"/>
        <v>43033</v>
      </c>
      <c r="E11" s="8">
        <f ca="1"/>
        <v>43034</v>
      </c>
      <c r="F11" s="8">
        <f ca="1"/>
        <v>43035</v>
      </c>
      <c r="G11" s="8">
        <f ca="1"/>
        <v>43036</v>
      </c>
      <c r="H11" s="8">
        <f ca="1"/>
        <v>43037</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JoursEtSemaines+DATE(AnnéeCalendrier,10,1)-WEEKDAY(DATE(AnnéeCalendrier,10,1),(DébutSemaine="LUNDI")+1)+36</f>
        <v>43038</v>
      </c>
      <c r="C13" s="16">
        <f ca="1"/>
        <v>43039</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5" priority="2">
      <formula>AND(DAY(B11)&gt;=1,DAY(B11)&lt;=15)</formula>
    </cfRule>
  </conditionalFormatting>
  <conditionalFormatting sqref="B3:G3">
    <cfRule type="expression" dxfId="4"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octobre"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89999084444715716"/>
    <pageSetUpPr fitToPage="1"/>
  </sheetPr>
  <dimension ref="A1:H14"/>
  <sheetViews>
    <sheetView showGridLines="0" tabSelected="1" workbookViewId="0">
      <selection activeCell="L13" sqref="L13"/>
    </sheetView>
  </sheetViews>
  <sheetFormatPr baseColWidth="10" defaultColWidth="8.75" defaultRowHeight="15" x14ac:dyDescent="0.25"/>
  <cols>
    <col min="1" max="1" width="2.625" customWidth="1"/>
    <col min="2" max="2" width="18.25" customWidth="1"/>
    <col min="3" max="8" width="17.625" customWidth="1"/>
    <col min="9" max="9" width="2.625" customWidth="1"/>
  </cols>
  <sheetData>
    <row r="1" spans="1:8" ht="59.25" customHeight="1" x14ac:dyDescent="0.25">
      <c r="A1" s="18"/>
      <c r="B1" s="17" t="str">
        <f ca="1">"Novembre "&amp;AnnéeCalendrier</f>
        <v>Novembre 2017</v>
      </c>
      <c r="C1" s="17"/>
      <c r="D1" s="17"/>
      <c r="E1" s="3"/>
      <c r="F1" s="3"/>
      <c r="G1" s="3"/>
      <c r="H1" s="4"/>
    </row>
    <row r="2" spans="1:8" ht="21.75" customHeight="1" thickBot="1" x14ac:dyDescent="0.3">
      <c r="A2" s="18"/>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JoursEtSemaines+DATE(AnnéeCalendrier,11,1)-WEEKDAY(DATE(AnnéeCalendrier,11,1),(DébutSemaine="LUNDI")+1)+1</f>
        <v>43038</v>
      </c>
      <c r="C3" s="8">
        <f ca="1"/>
        <v>43039</v>
      </c>
      <c r="D3" s="8">
        <f ca="1"/>
        <v>43040</v>
      </c>
      <c r="E3" s="8">
        <f ca="1"/>
        <v>43041</v>
      </c>
      <c r="F3" s="8">
        <f ca="1"/>
        <v>43042</v>
      </c>
      <c r="G3" s="8">
        <f ca="1"/>
        <v>43043</v>
      </c>
      <c r="H3" s="8">
        <f ca="1"/>
        <v>43044</v>
      </c>
    </row>
    <row r="4" spans="1:8" ht="57.95" customHeight="1" x14ac:dyDescent="0.25">
      <c r="A4" s="18"/>
      <c r="B4" s="18"/>
      <c r="C4" s="18"/>
      <c r="D4" s="18"/>
      <c r="E4" s="18"/>
      <c r="F4" s="18"/>
      <c r="G4" s="18"/>
      <c r="H4" s="18"/>
    </row>
    <row r="5" spans="1:8" ht="19.5" customHeight="1" x14ac:dyDescent="0.25">
      <c r="A5" s="18"/>
      <c r="B5" s="16">
        <f t="array" aca="1" ref="B5:H5" ca="1">JoursEtSemaines+DATE(AnnéeCalendrier,11,1)-WEEKDAY(DATE(AnnéeCalendrier,11,1),(DébutSemaine="LUNDI")+1)+8</f>
        <v>43045</v>
      </c>
      <c r="C5" s="16">
        <f ca="1"/>
        <v>43046</v>
      </c>
      <c r="D5" s="16">
        <f ca="1"/>
        <v>43047</v>
      </c>
      <c r="E5" s="16">
        <f ca="1"/>
        <v>43048</v>
      </c>
      <c r="F5" s="16">
        <f ca="1"/>
        <v>43049</v>
      </c>
      <c r="G5" s="16">
        <f ca="1"/>
        <v>43050</v>
      </c>
      <c r="H5" s="16">
        <f ca="1"/>
        <v>43051</v>
      </c>
    </row>
    <row r="6" spans="1:8" ht="57.95" customHeight="1" x14ac:dyDescent="0.25">
      <c r="A6" s="18"/>
      <c r="B6" s="23"/>
      <c r="C6" s="23"/>
      <c r="D6" s="23"/>
      <c r="E6" s="23"/>
      <c r="F6" s="23"/>
      <c r="G6" s="23"/>
      <c r="H6" s="23"/>
    </row>
    <row r="7" spans="1:8" ht="19.5" customHeight="1" x14ac:dyDescent="0.25">
      <c r="A7" s="18"/>
      <c r="B7" s="8">
        <f t="array" aca="1" ref="B7:H7" ca="1">JoursEtSemaines+DATE(AnnéeCalendrier,11,1)-WEEKDAY(DATE(AnnéeCalendrier,11,1),(DébutSemaine="LUNDI")+1)+15</f>
        <v>43052</v>
      </c>
      <c r="C7" s="8">
        <f ca="1"/>
        <v>43053</v>
      </c>
      <c r="D7" s="8">
        <f ca="1"/>
        <v>43054</v>
      </c>
      <c r="E7" s="8">
        <f ca="1"/>
        <v>43055</v>
      </c>
      <c r="F7" s="8">
        <f ca="1"/>
        <v>43056</v>
      </c>
      <c r="G7" s="8">
        <f ca="1"/>
        <v>43057</v>
      </c>
      <c r="H7" s="8">
        <f ca="1"/>
        <v>43058</v>
      </c>
    </row>
    <row r="8" spans="1:8" ht="57.95" customHeight="1" x14ac:dyDescent="0.25">
      <c r="A8" s="18"/>
      <c r="B8" s="18"/>
      <c r="C8" s="18"/>
      <c r="D8" s="18"/>
      <c r="E8" s="18"/>
      <c r="F8" s="18"/>
      <c r="G8" s="18"/>
      <c r="H8" s="18"/>
    </row>
    <row r="9" spans="1:8" ht="19.5" customHeight="1" x14ac:dyDescent="0.25">
      <c r="A9" s="18"/>
      <c r="B9" s="16">
        <f t="array" aca="1" ref="B9:H9" ca="1">JoursEtSemaines+DATE(AnnéeCalendrier,11,1)-WEEKDAY(DATE(AnnéeCalendrier,11,1),(DébutSemaine="LUNDI")+1)+22</f>
        <v>43059</v>
      </c>
      <c r="C9" s="16">
        <f ca="1"/>
        <v>43060</v>
      </c>
      <c r="D9" s="16">
        <f ca="1"/>
        <v>43061</v>
      </c>
      <c r="E9" s="16">
        <f ca="1"/>
        <v>43062</v>
      </c>
      <c r="F9" s="16">
        <f ca="1"/>
        <v>43063</v>
      </c>
      <c r="G9" s="16">
        <f ca="1"/>
        <v>43064</v>
      </c>
      <c r="H9" s="16">
        <f ca="1"/>
        <v>43065</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JoursEtSemaines+DATE(AnnéeCalendrier,11,1)-WEEKDAY(DATE(AnnéeCalendrier,11,1),(DébutSemaine="LUNDI")+1)+29</f>
        <v>43066</v>
      </c>
      <c r="C11" s="8">
        <f ca="1"/>
        <v>43067</v>
      </c>
      <c r="D11" s="8">
        <f ca="1"/>
        <v>43068</v>
      </c>
      <c r="E11" s="8">
        <f ca="1"/>
        <v>43069</v>
      </c>
      <c r="F11" s="8">
        <f ca="1"/>
        <v>43070</v>
      </c>
      <c r="G11" s="8">
        <f ca="1"/>
        <v>43071</v>
      </c>
      <c r="H11" s="8">
        <f ca="1"/>
        <v>43072</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JoursEtSemaines+DATE(AnnéeCalendrier,11,1)-WEEKDAY(DATE(AnnéeCalendrier,11,1),(DébutSemaine="LUNDI")+1)+36</f>
        <v>43073</v>
      </c>
      <c r="C13" s="16">
        <f ca="1"/>
        <v>43074</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3" priority="2">
      <formula>AND(DAY(B11)&gt;=1,DAY(B11)&lt;=15)</formula>
    </cfRule>
  </conditionalFormatting>
  <conditionalFormatting sqref="B3:G3">
    <cfRule type="expression" dxfId="2"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novembre"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4.9989318521683403E-2"/>
    <pageSetUpPr fitToPage="1"/>
  </sheetPr>
  <dimension ref="A1:H14"/>
  <sheetViews>
    <sheetView showGridLines="0" workbookViewId="0"/>
  </sheetViews>
  <sheetFormatPr baseColWidth="10" defaultColWidth="8.75" defaultRowHeight="15" x14ac:dyDescent="0.25"/>
  <cols>
    <col min="1" max="1" width="2.625" customWidth="1"/>
    <col min="2" max="2" width="18.25" customWidth="1"/>
    <col min="3" max="8" width="17.625" customWidth="1"/>
    <col min="9" max="9" width="2.625" customWidth="1"/>
  </cols>
  <sheetData>
    <row r="1" spans="1:8" ht="59.25" customHeight="1" x14ac:dyDescent="0.25">
      <c r="A1" s="18"/>
      <c r="B1" s="17" t="str">
        <f ca="1">"Décembre "&amp;AnnéeCalendrier</f>
        <v>Décembre 2017</v>
      </c>
      <c r="C1" s="17"/>
      <c r="D1" s="17"/>
      <c r="E1" s="3"/>
      <c r="F1" s="3"/>
      <c r="G1" s="3"/>
      <c r="H1" s="4"/>
    </row>
    <row r="2" spans="1:8" ht="21.75" customHeight="1" thickBot="1" x14ac:dyDescent="0.3">
      <c r="A2" s="18"/>
      <c r="B2" s="13" t="str">
        <f>IF(DébutSemaine="DIMANCHE", "DIMANCHE","LUNDI")</f>
        <v>LUNDI</v>
      </c>
      <c r="C2" s="13" t="str">
        <f t="shared" ref="C2:H2" ca="1" si="0">UPPER(TEXT(C3,"jjjj"))</f>
        <v>MARDI</v>
      </c>
      <c r="D2" s="13" t="str">
        <f t="shared" ca="1" si="0"/>
        <v>MERCREDI</v>
      </c>
      <c r="E2" s="13" t="str">
        <f t="shared" ca="1" si="0"/>
        <v>JEUDI</v>
      </c>
      <c r="F2" s="13" t="str">
        <f t="shared" ca="1" si="0"/>
        <v>VENDREDI</v>
      </c>
      <c r="G2" s="13" t="str">
        <f t="shared" ca="1" si="0"/>
        <v>SAMEDI</v>
      </c>
      <c r="H2" s="13" t="str">
        <f t="shared" ca="1" si="0"/>
        <v>DIMANCHE</v>
      </c>
    </row>
    <row r="3" spans="1:8" ht="19.5" customHeight="1" x14ac:dyDescent="0.25">
      <c r="A3" s="18"/>
      <c r="B3" s="8">
        <f t="array" aca="1" ref="B3:H3" ca="1">JoursEtSemaines+DATE(AnnéeCalendrier,12,1)-WEEKDAY(DATE(AnnéeCalendrier,12,1),(DébutSemaine="LUNDI")+1)+1</f>
        <v>43066</v>
      </c>
      <c r="C3" s="8">
        <f ca="1"/>
        <v>43067</v>
      </c>
      <c r="D3" s="8">
        <f ca="1"/>
        <v>43068</v>
      </c>
      <c r="E3" s="8">
        <f ca="1"/>
        <v>43069</v>
      </c>
      <c r="F3" s="8">
        <f ca="1"/>
        <v>43070</v>
      </c>
      <c r="G3" s="8">
        <f ca="1"/>
        <v>43071</v>
      </c>
      <c r="H3" s="8">
        <f ca="1"/>
        <v>43072</v>
      </c>
    </row>
    <row r="4" spans="1:8" ht="57.95" customHeight="1" x14ac:dyDescent="0.25">
      <c r="A4" s="18"/>
      <c r="B4" s="18"/>
      <c r="C4" s="18"/>
      <c r="D4" s="18"/>
      <c r="E4" s="18"/>
      <c r="F4" s="18"/>
      <c r="G4" s="18"/>
      <c r="H4" s="18"/>
    </row>
    <row r="5" spans="1:8" ht="19.5" customHeight="1" x14ac:dyDescent="0.25">
      <c r="A5" s="18"/>
      <c r="B5" s="16">
        <f t="array" aca="1" ref="B5:H5" ca="1">JoursEtSemaines+DATE(AnnéeCalendrier,12,1)-WEEKDAY(DATE(AnnéeCalendrier,12,1),(DébutSemaine="LUNDI")+1)+8</f>
        <v>43073</v>
      </c>
      <c r="C5" s="16">
        <f ca="1"/>
        <v>43074</v>
      </c>
      <c r="D5" s="16">
        <f ca="1"/>
        <v>43075</v>
      </c>
      <c r="E5" s="16">
        <f ca="1"/>
        <v>43076</v>
      </c>
      <c r="F5" s="16">
        <f ca="1"/>
        <v>43077</v>
      </c>
      <c r="G5" s="16">
        <f ca="1"/>
        <v>43078</v>
      </c>
      <c r="H5" s="16">
        <f ca="1"/>
        <v>43079</v>
      </c>
    </row>
    <row r="6" spans="1:8" ht="57.95" customHeight="1" x14ac:dyDescent="0.25">
      <c r="A6" s="18"/>
      <c r="B6" s="23"/>
      <c r="C6" s="23"/>
      <c r="D6" s="23"/>
      <c r="E6" s="23"/>
      <c r="F6" s="23"/>
      <c r="G6" s="23"/>
      <c r="H6" s="23"/>
    </row>
    <row r="7" spans="1:8" ht="19.5" customHeight="1" x14ac:dyDescent="0.25">
      <c r="A7" s="18"/>
      <c r="B7" s="8">
        <f t="array" aca="1" ref="B7:H7" ca="1">JoursEtSemaines+DATE(AnnéeCalendrier,12,1)-WEEKDAY(DATE(AnnéeCalendrier,12,1),(DébutSemaine="LUNDI")+1)+15</f>
        <v>43080</v>
      </c>
      <c r="C7" s="8">
        <f ca="1"/>
        <v>43081</v>
      </c>
      <c r="D7" s="8">
        <f ca="1"/>
        <v>43082</v>
      </c>
      <c r="E7" s="8">
        <f ca="1"/>
        <v>43083</v>
      </c>
      <c r="F7" s="8">
        <f ca="1"/>
        <v>43084</v>
      </c>
      <c r="G7" s="8">
        <f ca="1"/>
        <v>43085</v>
      </c>
      <c r="H7" s="8">
        <f ca="1"/>
        <v>43086</v>
      </c>
    </row>
    <row r="8" spans="1:8" ht="57.95" customHeight="1" x14ac:dyDescent="0.25">
      <c r="A8" s="18"/>
      <c r="B8" s="18"/>
      <c r="C8" s="18"/>
      <c r="D8" s="18"/>
      <c r="E8" s="18"/>
      <c r="F8" s="18"/>
      <c r="G8" s="18"/>
      <c r="H8" s="18"/>
    </row>
    <row r="9" spans="1:8" ht="19.5" customHeight="1" x14ac:dyDescent="0.25">
      <c r="A9" s="18"/>
      <c r="B9" s="16">
        <f t="array" aca="1" ref="B9:H9" ca="1">JoursEtSemaines+DATE(AnnéeCalendrier,12,1)-WEEKDAY(DATE(AnnéeCalendrier,12,1),(DébutSemaine="LUNDI")+1)+22</f>
        <v>43087</v>
      </c>
      <c r="C9" s="16">
        <f ca="1"/>
        <v>43088</v>
      </c>
      <c r="D9" s="16">
        <f ca="1"/>
        <v>43089</v>
      </c>
      <c r="E9" s="16">
        <f ca="1"/>
        <v>43090</v>
      </c>
      <c r="F9" s="16">
        <f ca="1"/>
        <v>43091</v>
      </c>
      <c r="G9" s="16">
        <f ca="1"/>
        <v>43092</v>
      </c>
      <c r="H9" s="16">
        <f ca="1"/>
        <v>43093</v>
      </c>
    </row>
    <row r="10" spans="1:8" ht="57.95" customHeight="1" x14ac:dyDescent="0.25">
      <c r="A10" s="18"/>
      <c r="B10" s="23"/>
      <c r="C10" s="23"/>
      <c r="D10" s="23"/>
      <c r="E10" s="23"/>
      <c r="F10" s="23"/>
      <c r="G10" s="23"/>
      <c r="H10" s="23"/>
    </row>
    <row r="11" spans="1:8" ht="19.5" customHeight="1" x14ac:dyDescent="0.25">
      <c r="A11" s="18"/>
      <c r="B11" s="8">
        <f t="array" aca="1" ref="B11:H11" ca="1">JoursEtSemaines+DATE(AnnéeCalendrier,12,1)-WEEKDAY(DATE(AnnéeCalendrier,12,1),(DébutSemaine="LUNDI")+1)+29</f>
        <v>43094</v>
      </c>
      <c r="C11" s="8">
        <f ca="1"/>
        <v>43095</v>
      </c>
      <c r="D11" s="8">
        <f ca="1"/>
        <v>43096</v>
      </c>
      <c r="E11" s="8">
        <f ca="1"/>
        <v>43097</v>
      </c>
      <c r="F11" s="8">
        <f ca="1"/>
        <v>43098</v>
      </c>
      <c r="G11" s="8">
        <f ca="1"/>
        <v>43099</v>
      </c>
      <c r="H11" s="8">
        <f ca="1"/>
        <v>43100</v>
      </c>
    </row>
    <row r="12" spans="1:8" ht="57.95" customHeight="1" x14ac:dyDescent="0.25">
      <c r="A12" s="18"/>
      <c r="B12" s="18"/>
      <c r="C12" s="18"/>
      <c r="D12" s="18"/>
      <c r="E12" s="18"/>
      <c r="F12" s="18"/>
      <c r="G12" s="18"/>
      <c r="H12" s="18"/>
    </row>
    <row r="13" spans="1:8" ht="19.5" customHeight="1" x14ac:dyDescent="0.25">
      <c r="A13" s="18"/>
      <c r="B13" s="16">
        <f t="array" aca="1" ref="B13:C13" ca="1">JoursEtSemaines+DATE(AnnéeCalendrier,12,1)-WEEKDAY(DATE(AnnéeCalendrier,12,1),(DébutSemaine="LUNDI")+1)+36</f>
        <v>43101</v>
      </c>
      <c r="C13" s="16">
        <f ca="1"/>
        <v>43102</v>
      </c>
      <c r="D13" s="25" t="s">
        <v>0</v>
      </c>
      <c r="E13" s="26"/>
      <c r="F13" s="26"/>
      <c r="G13" s="26"/>
      <c r="H13" s="26"/>
    </row>
    <row r="14" spans="1:8" ht="57.95" customHeight="1" x14ac:dyDescent="0.25">
      <c r="A14" s="18"/>
      <c r="B14" s="23"/>
      <c r="C14" s="23"/>
      <c r="D14" s="25"/>
      <c r="E14" s="26"/>
      <c r="F14" s="26"/>
      <c r="G14" s="26"/>
      <c r="H14" s="26"/>
    </row>
  </sheetData>
  <mergeCells count="2">
    <mergeCell ref="D13:D14"/>
    <mergeCell ref="E13:H14"/>
  </mergeCells>
  <conditionalFormatting sqref="B11:H11 B13:C13">
    <cfRule type="expression" dxfId="1" priority="2">
      <formula>AND(DAY(B11)&gt;=1,DAY(B11)&lt;=15)</formula>
    </cfRule>
  </conditionalFormatting>
  <conditionalFormatting sqref="B3:G3">
    <cfRule type="expression" dxfId="0" priority="1">
      <formula>DAY(B3)&gt;8</formula>
    </cfRule>
  </conditionalFormatting>
  <dataValidations count="9">
    <dataValidation allowBlank="1" showInputMessage="1" showErrorMessage="1" prompt="Jour de la semaine déterminé automatiquement" sqref="C2:H2"/>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1"/>
    <dataValidation allowBlank="1" showInputMessage="1" showErrorMessage="1" prompt="Cette ligne ainsi que les lignes 5, 7, 9, 11 et 13 contiennent les jours civils de la semaine. Si cette cellule ne contient pas le numéro 1, c’est qu’il s’agit d’un jour du mois précédent. Entrez des notes dans la cellule E13" sqref="B3"/>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3 de la feuille de calcul Janvier" sqref="B2"/>
    <dataValidation allowBlank="1" showInputMessage="1" showErrorMessage="1" prompt="L’année figurant dans cette cellule est mise à jour automatiquement. Pour modifier l’année, sélectionnez une autre année dans la cellule K2" sqref="C1:D1"/>
    <dataValidation allowBlank="1" showInputMessage="1" showErrorMessage="1" prompt="Calendrier du mois de décembre" sqref="A1"/>
    <dataValidation allowBlank="1" showInputMessage="1" showErrorMessage="1" prompt="Entrez les Notes dans la cellule à droite" sqref="D13:D14"/>
    <dataValidation allowBlank="1" showInputMessage="1" showErrorMessage="1" prompt="Entrez les Notes dans cette cellule" sqref="E13:H14"/>
    <dataValidation allowBlank="1" showInputMessage="1" showErrorMessage="1" prompt="Cette ligne ainsi que les lignes 6, 8, 10, 12 et 14 sont des cellules destinées à la saisie de notes quotidiennes en rapport avec le jour civil figurant dans la cellule située au-dessus" sqref="B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27</vt:i4>
      </vt:variant>
    </vt:vector>
  </HeadingPairs>
  <TitlesOfParts>
    <vt:vector size="39" baseType="lpstr">
      <vt:lpstr>Janvier</vt:lpstr>
      <vt:lpstr>Février</vt:lpstr>
      <vt:lpstr>Mars</vt:lpstr>
      <vt:lpstr>Avril</vt:lpstr>
      <vt:lpstr>Mai</vt:lpstr>
      <vt:lpstr>Juin</vt:lpstr>
      <vt:lpstr>Juillet</vt:lpstr>
      <vt:lpstr>Août</vt:lpstr>
      <vt:lpstr>Septembre</vt:lpstr>
      <vt:lpstr>Octobre</vt:lpstr>
      <vt:lpstr>Novembre</vt:lpstr>
      <vt:lpstr>Décembre</vt:lpstr>
      <vt:lpstr>AnnéeCalendrier</vt:lpstr>
      <vt:lpstr>DébutSemaine</vt:lpstr>
      <vt:lpstr>Janvier!Zone_d_impression</vt:lpstr>
      <vt:lpstr>ZoneTitreColonne1...H12.1</vt:lpstr>
      <vt:lpstr>ZoneTitreColonne1...H12.10</vt:lpstr>
      <vt:lpstr>ZoneTitreColonne1...H12.11</vt:lpstr>
      <vt:lpstr>ZoneTitreColonne1...H12.12</vt:lpstr>
      <vt:lpstr>ZoneTitreColonne1...H12.2</vt:lpstr>
      <vt:lpstr>ZoneTitreColonne1...H12.3</vt:lpstr>
      <vt:lpstr>ZoneTitreColonne1...H12.4</vt:lpstr>
      <vt:lpstr>ZoneTitreColonne1...H12.5</vt:lpstr>
      <vt:lpstr>ZoneTitreColonne1...H12.6</vt:lpstr>
      <vt:lpstr>ZoneTitreColonne1...H12.7</vt:lpstr>
      <vt:lpstr>ZoneTitreColonne1...H12.8</vt:lpstr>
      <vt:lpstr>ZoneTitreColonne1...H12.9</vt:lpstr>
      <vt:lpstr>ZoneTitreColonne2...C14.1</vt:lpstr>
      <vt:lpstr>ZoneTitreColonne2...C14.10</vt:lpstr>
      <vt:lpstr>ZoneTitreColonne2...C14.11</vt:lpstr>
      <vt:lpstr>ZoneTitreColonne2...C14.12</vt:lpstr>
      <vt:lpstr>ZoneTitreColonne2...C14.2</vt:lpstr>
      <vt:lpstr>ZoneTitreColonne2...C14.3</vt:lpstr>
      <vt:lpstr>ZoneTitreColonne2...C14.4</vt:lpstr>
      <vt:lpstr>ZoneTitreColonne2...C14.5</vt:lpstr>
      <vt:lpstr>ZoneTitreColonne2...C14.6</vt:lpstr>
      <vt:lpstr>ZoneTitreColonne2...C14.7</vt:lpstr>
      <vt:lpstr>ZoneTitreColonne2...C14.8</vt:lpstr>
      <vt:lpstr>ZoneTitreColonne2...C14.9</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Habiba</dc:creator>
  <cp:lastModifiedBy>Habiba</cp:lastModifiedBy>
  <cp:lastPrinted>2017-09-21T16:23:40Z</cp:lastPrinted>
  <dcterms:created xsi:type="dcterms:W3CDTF">2016-12-02T06:02:37Z</dcterms:created>
  <dcterms:modified xsi:type="dcterms:W3CDTF">2017-09-21T16:24:08Z</dcterms:modified>
</cp:coreProperties>
</file>